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1.xml.rels" ContentType="application/vnd.openxmlformats-package.relationships+xml"/>
  <Override PartName="/xl/worksheets/sheet9.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xl/comments4.xml" ContentType="application/vnd.openxmlformats-officedocument.spreadsheetml.comments+xml"/>
  <Override PartName="/xl/drawings/_rels/drawing2.xml.rels" ContentType="application/vnd.openxmlformats-package.relationships+xml"/>
  <Override PartName="/xl/drawings/_rels/drawing1.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drawings/drawing1.xml" ContentType="application/vnd.openxmlformats-officedocument.drawing+xml"/>
  <Override PartName="/xl/drawings/drawing2.xml" ContentType="application/vnd.openxmlformats-officedocument.drawing+xml"/>
  <Override PartName="/xl/comments5.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Why It Matters" sheetId="2" state="visible" r:id="rId4"/>
    <sheet name="Starter Taxonomy" sheetId="3" state="visible" r:id="rId5"/>
    <sheet name="Tag Your Cases" sheetId="4" state="visible" r:id="rId6"/>
    <sheet name="Agreement Check" sheetId="5" state="visible" r:id="rId7"/>
    <sheet name="Theme Summary" sheetId="6" state="visible" r:id="rId8"/>
    <sheet name="Normal Range" sheetId="7" state="visible" r:id="rId9"/>
    <sheet name="Cost Per Theme" sheetId="8" state="visible" r:id="rId10"/>
    <sheet name="Fix-First Score" sheetId="9" state="visible" r:id="rId11"/>
    <sheet name="One-Page Strategy" sheetId="10" state="visible" r:id="rId12"/>
    <sheet name="Keyword Rules" sheetId="11" state="visible" r:id="rId13"/>
    <sheet name="Lists" sheetId="12" state="visible" r:id="rId14"/>
    <sheet name="Change Log" sheetId="13" state="visible" r:id="rId15"/>
  </sheets>
  <definedNames>
    <definedName function="false" hidden="false" name="Channel_List" vbProcedure="false">Lists!$B$5:$B$24</definedName>
    <definedName function="false" hidden="false" name="Did_List" vbProcedure="false">Lists!$D$5:$D$24</definedName>
    <definedName function="false" hidden="false" name="KW_Suggest" vbProcedure="false">'Keyword Rules'!$D$6:$D$205</definedName>
    <definedName function="false" hidden="false" name="KW_Terms" vbProcedure="false">'Keyword Rules'!$A$6:$A$205</definedName>
    <definedName function="false" hidden="false" name="L1_List" vbProcedure="false">Lists!$A$5:$A$19</definedName>
    <definedName function="false" hidden="false" name="Severity_List" vbProcedure="false">Lists!$E$5:$E$24</definedName>
    <definedName function="false" hidden="false" name="Tax_L1" vbProcedure="false">'Starter Taxonomy'!$B$6:$B$65</definedName>
    <definedName function="false" hidden="false" name="Tax_L2" vbProcedure="false">'Starter Taxonomy'!$C$6:$C$65</definedName>
    <definedName function="false" hidden="false" name="Wanted_List" vbProcedure="false">Lists!$C$5:$C$24</definedName>
    <definedName function="false" hidden="false" name="YesNo_List" vbProcedure="false">Lists!$G$5:$G$24</definedName>
  </definedNames>
  <calcPr iterateCount="100" refMode="A1" iterate="false" iterateDelta="0.0001"/>
  <extLst>
    <ext xmlns:loext="http://schemas.libreoffice.org/" uri="{7626C862-2A13-11E5-B345-FEFF819CDC9F}">
      <loext:extCalcPr stringRefSyntax="ExcelA1"/>
    </ext>
  </extLst>
</workbook>
</file>

<file path=xl/comments4.xml><?xml version="1.0" encoding="utf-8"?>
<comments xmlns="http://schemas.openxmlformats.org/spreadsheetml/2006/main" xmlns:xdr="http://schemas.openxmlformats.org/drawingml/2006/spreadsheetDrawing">
  <authors>
    <author>Unknown Author</author>
  </authors>
  <commentList>
    <comment ref="F5" authorId="0">
      <text>
        <r>
          <rPr>
            <sz val="10"/>
            <rFont val="Arial"/>
            <family val="2"/>
          </rPr>
          <t xml:space="preserve">Filled in automatically from the Keyword Rules tab. Treat it as a hint.</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A7" authorId="0">
      <text>
        <r>
          <rPr>
            <sz val="10"/>
            <rFont val="Arial"/>
            <family val="2"/>
          </rPr>
          <t xml:space="preserve">Also called Cohen's kappa. It removes the matches two people would get by luck. Above 0.8 is strong, 0.6 to 0.8 is workable, below 0.6 means the definitions need work.</t>
        </r>
      </text>
    </comment>
  </commentList>
</comments>
</file>

<file path=xl/sharedStrings.xml><?xml version="1.0" encoding="utf-8"?>
<sst xmlns="http://schemas.openxmlformats.org/spreadsheetml/2006/main" count="1294" uniqueCount="870">
  <si>
    <t xml:space="preserve">CX Taxonomy Workbook</t>
  </si>
  <si>
    <t xml:space="preserve">Classify every customer issue the same way, then turn the counts into a CX strategy: what is normal, what it costs, and what to fix first.</t>
  </si>
  <si>
    <t xml:space="preserve">Companion to the CX Strategy Playbook. From StatQuestions, customer feedback analytics suite.</t>
  </si>
  <si>
    <t xml:space="preserve">How to use this workbook</t>
  </si>
  <si>
    <t xml:space="preserve">Read first in the playbook</t>
  </si>
  <si>
    <t xml:space="preserve">Why It Matters</t>
  </si>
  <si>
    <t xml:space="preserve">Why a taxonomy matters to your CX strategy, plus an 8-question score of where your team is today. Rescore in 90 days.</t>
  </si>
  <si>
    <t xml:space="preserve">Part 2: Why a taxonomy matters</t>
  </si>
  <si>
    <t xml:space="preserve">Starter Taxonomy</t>
  </si>
  <si>
    <t xml:space="preserve">38 starter themes in 10 areas. Keep what fits, rename what does not, delete what you will never see. Keep rows grouped by Level 1.</t>
  </si>
  <si>
    <t xml:space="preserve">Part 2: What a good taxonomy looks like</t>
  </si>
  <si>
    <t xml:space="preserve">Tag Your Cases</t>
  </si>
  <si>
    <t xml:space="preserve">Paste 200 to 300 recent cases and tag each one. One main issue per row. The keyword suggestion is a hint, not an answer.</t>
  </si>
  <si>
    <t xml:space="preserve">Part 2: Build yours in six steps</t>
  </si>
  <si>
    <t xml:space="preserve">Agreement Check</t>
  </si>
  <si>
    <t xml:space="preserve">Two people tag the same 50 cases without talking. Aim for 80 percent or better at Level 1.</t>
  </si>
  <si>
    <t xml:space="preserve">Part 2: Writing definitions people agree on</t>
  </si>
  <si>
    <t xml:space="preserve">Theme Summary</t>
  </si>
  <si>
    <t xml:space="preserve">Counts, shares and health checks. Updates on its own.</t>
  </si>
  <si>
    <t xml:space="preserve">Part 2: Keeping it healthy</t>
  </si>
  <si>
    <t xml:space="preserve">Normal Range</t>
  </si>
  <si>
    <t xml:space="preserve">Turn weekly counts into rates and see which weeks are real changes and which are normal wobble. Also shows how sure a sample lets you be.</t>
  </si>
  <si>
    <t xml:space="preserve">Part 1: Step 4 and Step 7</t>
  </si>
  <si>
    <t xml:space="preserve">Cost Per Theme</t>
  </si>
  <si>
    <t xml:space="preserve">Price each theme: handling, repeat contacts, money given back and rework, per month and per year.</t>
  </si>
  <si>
    <t xml:space="preserve">Part 1: Step 5</t>
  </si>
  <si>
    <t xml:space="preserve">Fix-First Score</t>
  </si>
  <si>
    <t xml:space="preserve">Score your top themes on volume, severity, repeat contact and fixability. Pick two or three for the quarter.</t>
  </si>
  <si>
    <t xml:space="preserve">Part 1: Step 6</t>
  </si>
  <si>
    <t xml:space="preserve">One-Page Strategy</t>
  </si>
  <si>
    <t xml:space="preserve">Write your CX strategy on one page: goals, top themes, owners, success lines, and what you will not do.</t>
  </si>
  <si>
    <t xml:space="preserve">Part 1: Your one-page CX strategy</t>
  </si>
  <si>
    <t xml:space="preserve">Keyword Rules</t>
  </si>
  <si>
    <t xml:space="preserve">Words that point to a theme. When two rules match, the one lower in the list wins.</t>
  </si>
  <si>
    <t xml:space="preserve">Lists</t>
  </si>
  <si>
    <t xml:space="preserve">The dropdown lists: channels, what the customer wanted, what your team did, severity.</t>
  </si>
  <si>
    <t xml:space="preserve">Change Log</t>
  </si>
  <si>
    <t xml:space="preserve">Every change to a theme and why. Review the taxonomy monthly.</t>
  </si>
  <si>
    <t xml:space="preserve">Legend</t>
  </si>
  <si>
    <t xml:space="preserve">Type here</t>
  </si>
  <si>
    <t xml:space="preserve">Tinted cells are yours to fill in or change.</t>
  </si>
  <si>
    <t xml:space="preserve">Leave alone</t>
  </si>
  <si>
    <t xml:space="preserve">White cells hold formulas that update on their own.</t>
  </si>
  <si>
    <t xml:space="preserve">Column titles</t>
  </si>
  <si>
    <t xml:space="preserve">Purple rows are headings.</t>
  </si>
  <si>
    <t xml:space="preserve">Three rules that matter most</t>
  </si>
  <si>
    <t xml:space="preserve">•</t>
  </si>
  <si>
    <t xml:space="preserve">One main issue per case. If a case has two problems, tag the one the customer most wants fixed, and use Second issue for the other.</t>
  </si>
  <si>
    <t xml:space="preserve">Tag what happened, not how the customer felt. Feelings are useful, but 'angry' is not something a team can fix.</t>
  </si>
  <si>
    <t xml:space="preserve">Record what your team did, not only what the customer said. Missed promises are often the biggest driver of repeat contacts.</t>
  </si>
  <si>
    <t xml:space="preserve">Want this done automatically?</t>
  </si>
  <si>
    <t xml:space="preserve">StatQuestions classifies every email, call and survey on one tested scale, lets you drill from any theme to the customer's own words, and tells you whether a trend is real. We set up the ingestion with you, from whatever system holds your feedback.</t>
  </si>
  <si>
    <t xml:space="preserve">Book a 30-minute demo: statquestions.com/book-demo</t>
  </si>
  <si>
    <t xml:space="preserve">© 2026 StatQuestions, an EvalTour product. Free to use and share inside your company. Building Confidence.</t>
  </si>
  <si>
    <t xml:space="preserve">Why a taxonomy matters to your CX strategy</t>
  </si>
  <si>
    <t xml:space="preserve">Without shared categories, feedback is a pile of stories. With them, it is data you can count, compare, assign and fix.</t>
  </si>
  <si>
    <t xml:space="preserve">The short version</t>
  </si>
  <si>
    <t xml:space="preserve">A taxonomy is the agreed list of what customers contact you about, with a clear definition for each item, so every person and every tool files the same issue in the same place.</t>
  </si>
  <si>
    <t xml:space="preserve">It is the foundation under every CX number you report. If two agents tag the same issue differently, every chart built on those tags is wrong, and no dashboard can fix that later.</t>
  </si>
  <si>
    <t xml:space="preserve">It turns 'customers are unhappy' into 'damaged-in-transit cases on one product line doubled this month, and logistics owns the fix.' That sentence gets budget and action; the first one does not.</t>
  </si>
  <si>
    <t xml:space="preserve">What it lets you do, and why it matters to strategy</t>
  </si>
  <si>
    <t xml:space="preserve">What the taxonomy lets you do</t>
  </si>
  <si>
    <t xml:space="preserve">Why it matters to CX strategy</t>
  </si>
  <si>
    <t xml:space="preserve">Without it</t>
  </si>
  <si>
    <t xml:space="preserve">Measure to watch</t>
  </si>
  <si>
    <t xml:space="preserve">Count the same problem the same way everywhere</t>
  </si>
  <si>
    <t xml:space="preserve">Email, phone, chat, surveys and reviews roll up into one view, so the real size of a problem is visible instead of split across tools and teams.</t>
  </si>
  <si>
    <t xml:space="preserve">Each channel team reports its own top issues; nobody can say what the company's biggest problem is.</t>
  </si>
  <si>
    <t xml:space="preserve">Share of cases tagged; share in Other under 5%</t>
  </si>
  <si>
    <t xml:space="preserve">Rank what to fix first</t>
  </si>
  <si>
    <t xml:space="preserve">Volume, severity and cost per theme give a fix-first list you can defend. Effort goes to the few themes that drive most of the pain.</t>
  </si>
  <si>
    <t xml:space="preserve">The loudest complaint or the latest executive email sets the priorities.</t>
  </si>
  <si>
    <t xml:space="preserve">Top 5 themes' share of all cases</t>
  </si>
  <si>
    <t xml:space="preserve">Give every issue an owner</t>
  </si>
  <si>
    <t xml:space="preserve">Each theme maps to the team that can fix the cause (logistics, product, finance, web). CX stops being the department that absorbs everyone else's problems.</t>
  </si>
  <si>
    <t xml:space="preserve">Findings stall because no team owns 'customer issues.'</t>
  </si>
  <si>
    <t xml:space="preserve">Themes with a named owner; actions closed per month</t>
  </si>
  <si>
    <t xml:space="preserve">Show whether a fix worked</t>
  </si>
  <si>
    <t xml:space="preserve">Stable categories let you compare before and after. If you change the taxonomy, the Change Log tells you when, so the trend is still honest.</t>
  </si>
  <si>
    <t xml:space="preserve">Nobody can prove the carrier change, the new manual or the policy fix made a difference.</t>
  </si>
  <si>
    <t xml:space="preserve">Theme rate per 1,000 orders, before and after</t>
  </si>
  <si>
    <t xml:space="preserve">Connect customer issues to money</t>
  </si>
  <si>
    <t xml:space="preserve">Handle time, repeat contacts, refunds and rework can be priced per theme. That is the language finance and operations respond to.</t>
  </si>
  <si>
    <t xml:space="preserve">CX is seen as a cost center with soft metrics.</t>
  </si>
  <si>
    <t xml:space="preserve">Estimated cost per theme per year</t>
  </si>
  <si>
    <t xml:space="preserve">Spot problems early</t>
  </si>
  <si>
    <t xml:space="preserve">A known theme rising above its normal range is a signal days or weeks before it shows up in returns, reviews or churn.</t>
  </si>
  <si>
    <t xml:space="preserve">Problems are found when a big customer escalates or a review goes viral.</t>
  </si>
  <si>
    <t xml:space="preserve">Themes flagged above normal range each week</t>
  </si>
  <si>
    <t xml:space="preserve">Measure your own service, not only the product</t>
  </si>
  <si>
    <t xml:space="preserve">The 'What our team did' field shows missed promises, wrong information and transfers. These are often the biggest cause of repeat contacts, and CX can fix them directly.</t>
  </si>
  <si>
    <t xml:space="preserve">Service failures hide inside product or delivery complaints.</t>
  </si>
  <si>
    <t xml:space="preserve">Share of cases with a missed promise; repeat contact rate</t>
  </si>
  <si>
    <t xml:space="preserve">Make automation and AI trustworthy</t>
  </si>
  <si>
    <t xml:space="preserve">Rules and AI classifiers need clear definitions and examples to learn from. A good taxonomy is the training guide; a vague one produces confident wrong answers at scale.</t>
  </si>
  <si>
    <t xml:space="preserve">An AI tool invents its own categories that change month to month.</t>
  </si>
  <si>
    <t xml:space="preserve">Agreement between people and the tool on a sample</t>
  </si>
  <si>
    <t xml:space="preserve">Speak one language across the company</t>
  </si>
  <si>
    <t xml:space="preserve">Product, operations, sales and leadership read the same theme names in every report. Meetings move from arguing about the numbers to deciding what to do.</t>
  </si>
  <si>
    <t xml:space="preserve">Every department has its own spreadsheet and its own truth.</t>
  </si>
  <si>
    <t xml:space="preserve">Number of teams using the same theme list</t>
  </si>
  <si>
    <t xml:space="preserve">Where it sits in a CX strategy</t>
  </si>
  <si>
    <t xml:space="preserve">1. Listen</t>
  </si>
  <si>
    <t xml:space="preserve">Collect feedback from every channel.</t>
  </si>
  <si>
    <t xml:space="preserve">2. Classify</t>
  </si>
  <si>
    <t xml:space="preserve">Tag each case with the taxonomy. This workbook.</t>
  </si>
  <si>
    <t xml:space="preserve">3. Measure</t>
  </si>
  <si>
    <t xml:space="preserve">Count, trend and price each theme. Check which changes are real.</t>
  </si>
  <si>
    <t xml:space="preserve">4. Find the cause</t>
  </si>
  <si>
    <t xml:space="preserve">Drill into the customers' own words and ask why until a fixable cause appears.</t>
  </si>
  <si>
    <t xml:space="preserve">5. Act</t>
  </si>
  <si>
    <t xml:space="preserve">Hand the finding to the owning team with the evidence attached.</t>
  </si>
  <si>
    <t xml:space="preserve">6. Check</t>
  </si>
  <si>
    <t xml:space="preserve">Watch the theme after the fix. Keep the gain or try again.</t>
  </si>
  <si>
    <t xml:space="preserve">Every later step depends on step 2. A weak taxonomy makes every number after it weaker. Part 1 of the playbook expands this cycle into a nine-step strategy method.</t>
  </si>
  <si>
    <t xml:space="preserve">Where are you today? Score each statement from 1 (not at all) to 5 (fully true)</t>
  </si>
  <si>
    <t xml:space="preserve">Score now, then again in 90 days. Type your scores in the tinted column.</t>
  </si>
  <si>
    <t xml:space="preserve">Area</t>
  </si>
  <si>
    <t xml:space="preserve">Statement</t>
  </si>
  <si>
    <t xml:space="preserve">Score now (1 to 5)</t>
  </si>
  <si>
    <t xml:space="preserve">Score in 90 days (1 to 5)</t>
  </si>
  <si>
    <t xml:space="preserve">Definitions</t>
  </si>
  <si>
    <t xml:space="preserve">We have one written list of issue themes, and each has a definition and an example.</t>
  </si>
  <si>
    <t xml:space="preserve">Consistency</t>
  </si>
  <si>
    <t xml:space="preserve">Two people tagging the same case pick the same theme at least 8 times out of 10.</t>
  </si>
  <si>
    <t xml:space="preserve">Coverage</t>
  </si>
  <si>
    <t xml:space="preserve">Every channel (email, phone, chat, surveys, reviews) uses the same theme list.</t>
  </si>
  <si>
    <t xml:space="preserve">Other bucket</t>
  </si>
  <si>
    <t xml:space="preserve">Fewer than 5 percent of cases end up in Other or Miscellaneous.</t>
  </si>
  <si>
    <t xml:space="preserve">Ownership</t>
  </si>
  <si>
    <t xml:space="preserve">Every theme has a team that owns fixing its cause.</t>
  </si>
  <si>
    <t xml:space="preserve">Service view</t>
  </si>
  <si>
    <t xml:space="preserve">We record what our team did (kept promise, missed promise, transfer), not only what the customer said.</t>
  </si>
  <si>
    <t xml:space="preserve">Upkeep</t>
  </si>
  <si>
    <t xml:space="preserve">We review and update the themes at least every quarter, and keep a log of changes.</t>
  </si>
  <si>
    <t xml:space="preserve">Action</t>
  </si>
  <si>
    <t xml:space="preserve">The top themes are reviewed with the owning teams at least monthly and tracked to a fix.</t>
  </si>
  <si>
    <t xml:space="preserve">Total (out of 40)</t>
  </si>
  <si>
    <t xml:space="preserve">Where that puts you</t>
  </si>
  <si>
    <t xml:space="preserve">33 to 40 strong, 22 to 32 building, 8 to 21 starting out.</t>
  </si>
  <si>
    <t xml:space="preserve">Signs your taxonomy is not working yet</t>
  </si>
  <si>
    <t xml:space="preserve">Other or Miscellaneous is one of your top three themes.</t>
  </si>
  <si>
    <t xml:space="preserve">One theme holds more than a quarter of all cases (it is really several problems).</t>
  </si>
  <si>
    <t xml:space="preserve">Agents pick themes by habit or by whatever is first in the list.</t>
  </si>
  <si>
    <t xml:space="preserve">Your themes describe feelings (angry, frustrated) instead of what happened.</t>
  </si>
  <si>
    <t xml:space="preserve">Themes are named after your internal teams, not what the customer experienced.</t>
  </si>
  <si>
    <t xml:space="preserve">Monthly numbers jump because someone renamed or split a theme without telling anyone.</t>
  </si>
  <si>
    <t xml:space="preserve">Three levels. Level 1 is the area, Level 2 is the issue, Level 3 is the specific cause. Edit freely, but keep rows grouped by Level 1.</t>
  </si>
  <si>
    <t xml:space="preserve">Tip: aim for 6 to 10 Level 1 areas and no more than 8 Level 2 issues under each. Level 3 grows from your data, so start with examples, not a fixed list.</t>
  </si>
  <si>
    <t xml:space="preserve">Theme ID</t>
  </si>
  <si>
    <t xml:space="preserve">Level 1: Area</t>
  </si>
  <si>
    <t xml:space="preserve">Level 2: Issue</t>
  </si>
  <si>
    <t xml:space="preserve">Level 3: Common causes (examples)</t>
  </si>
  <si>
    <t xml:space="preserve">Definition</t>
  </si>
  <si>
    <t xml:space="preserve">Include when</t>
  </si>
  <si>
    <t xml:space="preserve">Do not include (use instead)</t>
  </si>
  <si>
    <t xml:space="preserve">Example customer sentence</t>
  </si>
  <si>
    <t xml:space="preserve">Keyword hints</t>
  </si>
  <si>
    <t xml:space="preserve">Team that owns the fix</t>
  </si>
  <si>
    <t xml:space="preserve">01.01</t>
  </si>
  <si>
    <t xml:space="preserve">Product</t>
  </si>
  <si>
    <t xml:space="preserve">Defect or failure</t>
  </si>
  <si>
    <t xml:space="preserve">Leak; part broke; stopped working; finish peeling</t>
  </si>
  <si>
    <t xml:space="preserve">The product failed or broke after it was received and used.</t>
  </si>
  <si>
    <t xml:space="preserve">It worked at first, or was installed, then failed.</t>
  </si>
  <si>
    <t xml:space="preserve">Damage visible at unboxing: Delivery &amp; Shipping &gt; Damaged in transit.</t>
  </si>
  <si>
    <t xml:space="preserve">Six weeks after install the valve started leaking behind the wall.</t>
  </si>
  <si>
    <t xml:space="preserve">leak; stopped working; broke; failed; defect</t>
  </si>
  <si>
    <t xml:space="preserve">Product team</t>
  </si>
  <si>
    <t xml:space="preserve">01.02</t>
  </si>
  <si>
    <t xml:space="preserve">Does not match description</t>
  </si>
  <si>
    <t xml:space="preserve">Wrong color shade; size differs from listing; feature missing</t>
  </si>
  <si>
    <t xml:space="preserve">The product is not what the listing, box or salesperson said it would be.</t>
  </si>
  <si>
    <t xml:space="preserve">The customer compares it to what was advertised.</t>
  </si>
  <si>
    <t xml:space="preserve">They were sent a different model: Orders &amp; Fulfillment &gt; Wrong item received.</t>
  </si>
  <si>
    <t xml:space="preserve">The website says brushed nickel but this is clearly chrome.</t>
  </si>
  <si>
    <t xml:space="preserve">not as described; different from picture; listing says</t>
  </si>
  <si>
    <t xml:space="preserve">Product content / Marketing</t>
  </si>
  <si>
    <t xml:space="preserve">01.03</t>
  </si>
  <si>
    <t xml:space="preserve">Performance or quality concern</t>
  </si>
  <si>
    <t xml:space="preserve">Noisy; flimsy; scratches easily; worse than expected</t>
  </si>
  <si>
    <t xml:space="preserve">The product works but falls short of what the customer expected.</t>
  </si>
  <si>
    <t xml:space="preserve">Complaint about how well it works, not that it failed.</t>
  </si>
  <si>
    <t xml:space="preserve">It stopped working: Product &gt; Defect or failure.</t>
  </si>
  <si>
    <t xml:space="preserve">It works, but the jets are much weaker than my old tub.</t>
  </si>
  <si>
    <t xml:space="preserve">cheap; flimsy; noisy; poor quality; weak</t>
  </si>
  <si>
    <t xml:space="preserve">01.04</t>
  </si>
  <si>
    <t xml:space="preserve">Safety concern</t>
  </si>
  <si>
    <t xml:space="preserve">Sharp edge; burn; electrical; injury</t>
  </si>
  <si>
    <t xml:space="preserve">Anything that could hurt someone. Always tag severity 4 Critical.</t>
  </si>
  <si>
    <t xml:space="preserve">Any mention of injury, hazard or risk, even if minor.</t>
  </si>
  <si>
    <t xml:space="preserve">Nothing overrides this theme. If safety is mentioned, use it.</t>
  </si>
  <si>
    <t xml:space="preserve">My son cut his hand on the edge of the shower door frame.</t>
  </si>
  <si>
    <t xml:space="preserve">cut my; injured; burn; shock; dangerous; unsafe</t>
  </si>
  <si>
    <t xml:space="preserve">Product safety</t>
  </si>
  <si>
    <t xml:space="preserve">02.01</t>
  </si>
  <si>
    <t xml:space="preserve">Delivery &amp; Shipping</t>
  </si>
  <si>
    <t xml:space="preserve">Damaged in transit</t>
  </si>
  <si>
    <t xml:space="preserve">Crushed box; cracked unit; dented; scratched on arrival</t>
  </si>
  <si>
    <t xml:space="preserve">The item arrived damaged.</t>
  </si>
  <si>
    <t xml:space="preserve">Damage seen at delivery or unboxing, before use.</t>
  </si>
  <si>
    <t xml:space="preserve">It broke after use: Product &gt; Defect or failure.</t>
  </si>
  <si>
    <t xml:space="preserve">The pan arrived with a crack right through the corner.</t>
  </si>
  <si>
    <t xml:space="preserve">arrived damaged; cracked; crushed; dented; broken on arrival</t>
  </si>
  <si>
    <t xml:space="preserve">Logistics</t>
  </si>
  <si>
    <t xml:space="preserve">02.02</t>
  </si>
  <si>
    <t xml:space="preserve">Late delivery</t>
  </si>
  <si>
    <t xml:space="preserve">Past promised date; delivery date keeps moving</t>
  </si>
  <si>
    <t xml:space="preserve">The order arrived, or has not arrived, after the promised date.</t>
  </si>
  <si>
    <t xml:space="preserve">The promised date has passed.</t>
  </si>
  <si>
    <t xml:space="preserve">Still before the promised date: Orders &amp; Fulfillment &gt; Order status question.</t>
  </si>
  <si>
    <t xml:space="preserve">I was told Tuesday and it is now Friday with no truck.</t>
  </si>
  <si>
    <t xml:space="preserve">late; delayed; still waiting; past due</t>
  </si>
  <si>
    <t xml:space="preserve">02.03</t>
  </si>
  <si>
    <t xml:space="preserve">Lost or not delivered</t>
  </si>
  <si>
    <t xml:space="preserve">Marked delivered but not received; lost by carrier</t>
  </si>
  <si>
    <t xml:space="preserve">The carrier says it was delivered or cannot find it, and the customer does not have it.</t>
  </si>
  <si>
    <t xml:space="preserve">Tracking shows delivered or lost.</t>
  </si>
  <si>
    <t xml:space="preserve">Arrived at the wrong door and the customer has it: Carrier conduct.</t>
  </si>
  <si>
    <t xml:space="preserve">Tracking says delivered yesterday but there is nothing here.</t>
  </si>
  <si>
    <t xml:space="preserve">not received; marked delivered; lost; never arrived</t>
  </si>
  <si>
    <t xml:space="preserve">02.04</t>
  </si>
  <si>
    <t xml:space="preserve">Delivery scheduling</t>
  </si>
  <si>
    <t xml:space="preserve">Cannot book a window; missed appointment; no call ahead</t>
  </si>
  <si>
    <t xml:space="preserve">Problems arranging the delivery time, common with freight.</t>
  </si>
  <si>
    <t xml:space="preserve">The issue is the appointment, not the item.</t>
  </si>
  <si>
    <t xml:space="preserve">The item is late with no scheduling issue: Late delivery.</t>
  </si>
  <si>
    <t xml:space="preserve">The freight company never called to schedule and then showed up at 7am.</t>
  </si>
  <si>
    <t xml:space="preserve">schedule; appointment; call ahead; delivery window</t>
  </si>
  <si>
    <t xml:space="preserve">02.05</t>
  </si>
  <si>
    <t xml:space="preserve">Carrier conduct</t>
  </si>
  <si>
    <t xml:space="preserve">Left in rain; wrong door; rude driver</t>
  </si>
  <si>
    <t xml:space="preserve">How the delivery person or carrier handled the delivery.</t>
  </si>
  <si>
    <t xml:space="preserve">Behavior or placement, not timing or damage.</t>
  </si>
  <si>
    <t xml:space="preserve">Item damaged: Damaged in transit.</t>
  </si>
  <si>
    <t xml:space="preserve">The driver left a 200 pound box at the end of the driveway.</t>
  </si>
  <si>
    <t xml:space="preserve">driver; left outside; wrong door</t>
  </si>
  <si>
    <t xml:space="preserve">03.01</t>
  </si>
  <si>
    <t xml:space="preserve">Orders &amp; Fulfillment</t>
  </si>
  <si>
    <t xml:space="preserve">Wrong item received</t>
  </si>
  <si>
    <t xml:space="preserve">Wrong model; wrong color; wrong size</t>
  </si>
  <si>
    <t xml:space="preserve">A different item was shipped than the one ordered.</t>
  </si>
  <si>
    <t xml:space="preserve">The order is correct but the shipment is not.</t>
  </si>
  <si>
    <t xml:space="preserve">It matches the order but not the listing: Product &gt; Does not match description.</t>
  </si>
  <si>
    <t xml:space="preserve">I ordered the 60 inch left drain and received a right drain.</t>
  </si>
  <si>
    <t xml:space="preserve">wrong item; wrong one; wrong size; received the wrong</t>
  </si>
  <si>
    <t xml:space="preserve">Fulfillment</t>
  </si>
  <si>
    <t xml:space="preserve">03.02</t>
  </si>
  <si>
    <t xml:space="preserve">Missing parts or items</t>
  </si>
  <si>
    <t xml:space="preserve">Hardware bag missing; one box of two; no instructions</t>
  </si>
  <si>
    <t xml:space="preserve">Something that should have been in the order is not there.</t>
  </si>
  <si>
    <t xml:space="preserve">Anything missing from what was shipped.</t>
  </si>
  <si>
    <t xml:space="preserve">Whole order missing: Delivery &amp; Shipping &gt; Lost or not delivered.</t>
  </si>
  <si>
    <t xml:space="preserve">The mounting bracket kit was not in the box.</t>
  </si>
  <si>
    <t xml:space="preserve">missing; not included; incomplete; not in the box</t>
  </si>
  <si>
    <t xml:space="preserve">03.03</t>
  </si>
  <si>
    <t xml:space="preserve">Order status question</t>
  </si>
  <si>
    <t xml:space="preserve">Where is my order; has it shipped; tracking request</t>
  </si>
  <si>
    <t xml:space="preserve">The customer wants an update and the promised date has not passed.</t>
  </si>
  <si>
    <t xml:space="preserve">Asking for status only.</t>
  </si>
  <si>
    <t xml:space="preserve">Promised date has passed: Delivery &amp; Shipping &gt; Late delivery.</t>
  </si>
  <si>
    <t xml:space="preserve">Can you tell me when my order will ship?</t>
  </si>
  <si>
    <t xml:space="preserve">where is my order; order status; tracking number; has it shipped; will ship</t>
  </si>
  <si>
    <t xml:space="preserve">Customer service</t>
  </si>
  <si>
    <t xml:space="preserve">03.04</t>
  </si>
  <si>
    <t xml:space="preserve">Backorder or stock issue</t>
  </si>
  <si>
    <t xml:space="preserve">Backordered; out of stock after purchase</t>
  </si>
  <si>
    <t xml:space="preserve">The item cannot ship because it is not available.</t>
  </si>
  <si>
    <t xml:space="preserve">The delay is caused by stock.</t>
  </si>
  <si>
    <t xml:space="preserve">No stock reason given: Order status question or Late delivery.</t>
  </si>
  <si>
    <t xml:space="preserve">Why did you take my money if it is on backorder for eight weeks?</t>
  </si>
  <si>
    <t xml:space="preserve">backorder; out of stock; not available</t>
  </si>
  <si>
    <t xml:space="preserve">Supply planning</t>
  </si>
  <si>
    <t xml:space="preserve">03.05</t>
  </si>
  <si>
    <t xml:space="preserve">Order change or cancellation</t>
  </si>
  <si>
    <t xml:space="preserve">Change address; cancel order; add item</t>
  </si>
  <si>
    <t xml:space="preserve">The customer wants to change or cancel an order before it arrives.</t>
  </si>
  <si>
    <t xml:space="preserve">The order has not been delivered yet.</t>
  </si>
  <si>
    <t xml:space="preserve">After delivery: Returns &amp; Warranty &gt; Return request.</t>
  </si>
  <si>
    <t xml:space="preserve">Please cancel order 4471, I found it locally.</t>
  </si>
  <si>
    <t xml:space="preserve">cancel; change my order; update address</t>
  </si>
  <si>
    <t xml:space="preserve">04.01</t>
  </si>
  <si>
    <t xml:space="preserve">Billing &amp; Payments</t>
  </si>
  <si>
    <t xml:space="preserve">Charged incorrectly</t>
  </si>
  <si>
    <t xml:space="preserve">Double charge; wrong amount; charged for canceled order</t>
  </si>
  <si>
    <t xml:space="preserve">The amount charged is wrong.</t>
  </si>
  <si>
    <t xml:space="preserve">Any charge the customer says should not be there.</t>
  </si>
  <si>
    <t xml:space="preserve">Waiting on a refund that was agreed: Refund not received.</t>
  </si>
  <si>
    <t xml:space="preserve">I was charged twice for the same order.</t>
  </si>
  <si>
    <t xml:space="preserve">charged twice; overcharged; wrong amount; double charge</t>
  </si>
  <si>
    <t xml:space="preserve">Finance</t>
  </si>
  <si>
    <t xml:space="preserve">04.02</t>
  </si>
  <si>
    <t xml:space="preserve">Refund not received</t>
  </si>
  <si>
    <t xml:space="preserve">Refund late; partial refund; refund to wrong card</t>
  </si>
  <si>
    <t xml:space="preserve">A refund was agreed but has not arrived in full.</t>
  </si>
  <si>
    <t xml:space="preserve">The refund was promised or approved.</t>
  </si>
  <si>
    <t xml:space="preserve">Asking for a refund for the first time: tag the reason for the refund instead.</t>
  </si>
  <si>
    <t xml:space="preserve">You said I would get my refund in 5 days, it has been three weeks.</t>
  </si>
  <si>
    <t xml:space="preserve">my refund; still waiting for my money; credit not received</t>
  </si>
  <si>
    <t xml:space="preserve">04.03</t>
  </si>
  <si>
    <t xml:space="preserve">Price or promotion dispute</t>
  </si>
  <si>
    <t xml:space="preserve">Coupon not applied; price dropped after purchase; price match</t>
  </si>
  <si>
    <t xml:space="preserve">Disagreement about the price or a discount.</t>
  </si>
  <si>
    <t xml:space="preserve">The complaint is about the price, not an error in charging.</t>
  </si>
  <si>
    <t xml:space="preserve">Charged a different amount than shown at checkout: Charged incorrectly.</t>
  </si>
  <si>
    <t xml:space="preserve">The 20 percent code did not apply at checkout.</t>
  </si>
  <si>
    <t xml:space="preserve">coupon; promo code; discount; price match; sale price</t>
  </si>
  <si>
    <t xml:space="preserve">Marketing / Finance</t>
  </si>
  <si>
    <t xml:space="preserve">04.04</t>
  </si>
  <si>
    <t xml:space="preserve">Invoice or payment method</t>
  </si>
  <si>
    <t xml:space="preserve">Need invoice; card declined; payment options</t>
  </si>
  <si>
    <t xml:space="preserve">Questions or problems with invoices and ways to pay.</t>
  </si>
  <si>
    <t xml:space="preserve">Paperwork or payment method.</t>
  </si>
  <si>
    <t xml:space="preserve">Amount is wrong: Charged incorrectly.</t>
  </si>
  <si>
    <t xml:space="preserve">Can you send an invoice with our tax ID on it?</t>
  </si>
  <si>
    <t xml:space="preserve">invoice; receipt; card declined</t>
  </si>
  <si>
    <t xml:space="preserve">05.01</t>
  </si>
  <si>
    <t xml:space="preserve">Returns &amp; Warranty</t>
  </si>
  <si>
    <t xml:space="preserve">Return request</t>
  </si>
  <si>
    <t xml:space="preserve">How to return; return label; restocking fee question</t>
  </si>
  <si>
    <t xml:space="preserve">The customer wants to send something back.</t>
  </si>
  <si>
    <t xml:space="preserve">Starting or asking about a return.</t>
  </si>
  <si>
    <t xml:space="preserve">The return was refused: Return or claim denied.</t>
  </si>
  <si>
    <t xml:space="preserve">How do I return this? It does not fit our space.</t>
  </si>
  <si>
    <t xml:space="preserve">return this; send back; return label; restocking</t>
  </si>
  <si>
    <t xml:space="preserve">Returns</t>
  </si>
  <si>
    <t xml:space="preserve">05.02</t>
  </si>
  <si>
    <t xml:space="preserve">Warranty claim</t>
  </si>
  <si>
    <t xml:space="preserve">Warranty coverage; proof of purchase; claim status</t>
  </si>
  <si>
    <t xml:space="preserve">The customer is asking for help under the warranty.</t>
  </si>
  <si>
    <t xml:space="preserve">Warranty is named or implied.</t>
  </si>
  <si>
    <t xml:space="preserve">Tag the failure itself in Product; use this for the claim process.</t>
  </si>
  <si>
    <t xml:space="preserve">Is this covered under the lifetime warranty?</t>
  </si>
  <si>
    <t xml:space="preserve">warranty; covered under; guarantee</t>
  </si>
  <si>
    <t xml:space="preserve">Warranty</t>
  </si>
  <si>
    <t xml:space="preserve">05.03</t>
  </si>
  <si>
    <t xml:space="preserve">Replacement part request</t>
  </si>
  <si>
    <t xml:space="preserve">Need a replacement cartridge; spare part</t>
  </si>
  <si>
    <t xml:space="preserve">The customer wants a part, not a whole product.</t>
  </si>
  <si>
    <t xml:space="preserve">A specific part is requested.</t>
  </si>
  <si>
    <t xml:space="preserve">Part was missing from a new order: Missing parts or items.</t>
  </si>
  <si>
    <t xml:space="preserve">Where can I buy a replacement cartridge for model 2240?</t>
  </si>
  <si>
    <t xml:space="preserve">replacement part; spare part; cartridge; part number</t>
  </si>
  <si>
    <t xml:space="preserve">Parts / Service</t>
  </si>
  <si>
    <t xml:space="preserve">05.04</t>
  </si>
  <si>
    <t xml:space="preserve">Return or claim denied</t>
  </si>
  <si>
    <t xml:space="preserve">Outside window; no proof of purchase; claim rejected</t>
  </si>
  <si>
    <t xml:space="preserve">The customer is unhappy that a return or claim was refused.</t>
  </si>
  <si>
    <t xml:space="preserve">A no was already given.</t>
  </si>
  <si>
    <t xml:space="preserve">Still asking the first time: Return request or Warranty claim.</t>
  </si>
  <si>
    <t xml:space="preserve">You denied my claim because I lost the receipt, that is ridiculous.</t>
  </si>
  <si>
    <t xml:space="preserve">denied; rejected; refused; not covered</t>
  </si>
  <si>
    <t xml:space="preserve">Returns / Warranty</t>
  </si>
  <si>
    <t xml:space="preserve">06.01</t>
  </si>
  <si>
    <t xml:space="preserve">Installation &amp; Use</t>
  </si>
  <si>
    <t xml:space="preserve">Installation help</t>
  </si>
  <si>
    <t xml:space="preserve">How to install; installer question; rough-in dimensions</t>
  </si>
  <si>
    <t xml:space="preserve">Help putting the product in or setting it up.</t>
  </si>
  <si>
    <t xml:space="preserve">Before or during installation.</t>
  </si>
  <si>
    <t xml:space="preserve">Instructions are wrong: Instructions unclear or wrong.</t>
  </si>
  <si>
    <t xml:space="preserve">What size drain does this need for the rough-in?</t>
  </si>
  <si>
    <t xml:space="preserve">install; rough-in; setup; plumber</t>
  </si>
  <si>
    <t xml:space="preserve">Technical support</t>
  </si>
  <si>
    <t xml:space="preserve">06.02</t>
  </si>
  <si>
    <t xml:space="preserve">Instructions unclear or wrong</t>
  </si>
  <si>
    <t xml:space="preserve">Missing step; wrong diagram; language issue</t>
  </si>
  <si>
    <t xml:space="preserve">The printed or online instructions are confusing or incorrect.</t>
  </si>
  <si>
    <t xml:space="preserve">The customer points to the instructions.</t>
  </si>
  <si>
    <t xml:space="preserve">General how-to question: Care or how-to question.</t>
  </si>
  <si>
    <t xml:space="preserve">Step 4 in the manual shows a part that is not in the kit.</t>
  </si>
  <si>
    <t xml:space="preserve">instructions; manual; diagram; confusing</t>
  </si>
  <si>
    <t xml:space="preserve">Product content</t>
  </si>
  <si>
    <t xml:space="preserve">06.03</t>
  </si>
  <si>
    <t xml:space="preserve">Care or how-to question</t>
  </si>
  <si>
    <t xml:space="preserve">Cleaning; maintenance; how a feature works</t>
  </si>
  <si>
    <t xml:space="preserve">How to use or look after the product after installation.</t>
  </si>
  <si>
    <t xml:space="preserve">The product works; the customer wants to know how.</t>
  </si>
  <si>
    <t xml:space="preserve">It is not working: Product &gt; Defect or failure.</t>
  </si>
  <si>
    <t xml:space="preserve">What cleaner can I use on the acrylic without damaging it?</t>
  </si>
  <si>
    <t xml:space="preserve">clean; care; maintain; how do i</t>
  </si>
  <si>
    <t xml:space="preserve">06.04</t>
  </si>
  <si>
    <t xml:space="preserve">Compatibility or fit</t>
  </si>
  <si>
    <t xml:space="preserve">Does not fit space; wrong connection; not compatible</t>
  </si>
  <si>
    <t xml:space="preserve">The product does not fit the space or the existing setup.</t>
  </si>
  <si>
    <t xml:space="preserve">The issue is fit, not a defect.</t>
  </si>
  <si>
    <t xml:space="preserve">Customer received the wrong size: Wrong item received.</t>
  </si>
  <si>
    <t xml:space="preserve">The unit is two inches too wide for our alcove.</t>
  </si>
  <si>
    <t xml:space="preserve">does not fit; compatible; too wide; too big; too small</t>
  </si>
  <si>
    <t xml:space="preserve">07.01</t>
  </si>
  <si>
    <t xml:space="preserve">Service Experience</t>
  </si>
  <si>
    <t xml:space="preserve">Slow response or long wait</t>
  </si>
  <si>
    <t xml:space="preserve">Long hold; no reply to email; waited days</t>
  </si>
  <si>
    <t xml:space="preserve">The customer waited too long to reach or hear from someone.</t>
  </si>
  <si>
    <t xml:space="preserve">Complaint about wait time.</t>
  </si>
  <si>
    <t xml:space="preserve">Someone promised to call and did not: No follow-up on a promise.</t>
  </si>
  <si>
    <t xml:space="preserve">I have emailed three times this week and nobody has answered.</t>
  </si>
  <si>
    <t xml:space="preserve">on hold; no reply; nobody has answered; no answer</t>
  </si>
  <si>
    <t xml:space="preserve">07.02</t>
  </si>
  <si>
    <t xml:space="preserve">No follow-up on a promise</t>
  </si>
  <si>
    <t xml:space="preserve">Callback missed; update not sent; case left open</t>
  </si>
  <si>
    <t xml:space="preserve">Someone said they would do something and it did not happen.</t>
  </si>
  <si>
    <t xml:space="preserve">A specific promise was made and missed.</t>
  </si>
  <si>
    <t xml:space="preserve">No promise was made, just slow: Slow response or long wait.</t>
  </si>
  <si>
    <t xml:space="preserve">The agent said she would call me back Monday. It is Thursday.</t>
  </si>
  <si>
    <t xml:space="preserve">call me back; called me back; never called; promised; said they would</t>
  </si>
  <si>
    <t xml:space="preserve">07.03</t>
  </si>
  <si>
    <t xml:space="preserve">Had to repeat the issue</t>
  </si>
  <si>
    <t xml:space="preserve">Explained again; new agent had no notes</t>
  </si>
  <si>
    <t xml:space="preserve">The customer had to tell the story again to a new person.</t>
  </si>
  <si>
    <t xml:space="preserve">Frustration at repeating information.</t>
  </si>
  <si>
    <t xml:space="preserve">Moved between teams: Transferred between teams.</t>
  </si>
  <si>
    <t xml:space="preserve">Every time I call I have to start from the beginning.</t>
  </si>
  <si>
    <t xml:space="preserve">explain again; start over; from the beginning; no notes</t>
  </si>
  <si>
    <t xml:space="preserve">07.04</t>
  </si>
  <si>
    <t xml:space="preserve">Wrong information given</t>
  </si>
  <si>
    <t xml:space="preserve">Incorrect policy; wrong date; bad advice</t>
  </si>
  <si>
    <t xml:space="preserve">The customer was told something that turned out not to be true.</t>
  </si>
  <si>
    <t xml:space="preserve">A specific wrong answer is described.</t>
  </si>
  <si>
    <t xml:space="preserve">Instructions in the box are wrong: Instructions unclear or wrong.</t>
  </si>
  <si>
    <t xml:space="preserve">I was told shipping was free and then charged 89 dollars.</t>
  </si>
  <si>
    <t xml:space="preserve">wrong information; misinformed; i was told</t>
  </si>
  <si>
    <t xml:space="preserve">07.05</t>
  </si>
  <si>
    <t xml:space="preserve">Agent tone or courtesy</t>
  </si>
  <si>
    <t xml:space="preserve">Rude; dismissive; unhelpful attitude</t>
  </si>
  <si>
    <t xml:space="preserve">How the customer felt they were treated by a person.</t>
  </si>
  <si>
    <t xml:space="preserve">About manner, not outcome.</t>
  </si>
  <si>
    <t xml:space="preserve">About the answer being wrong: Wrong information given.</t>
  </si>
  <si>
    <t xml:space="preserve">The person on the phone was dismissive and hung up on me.</t>
  </si>
  <si>
    <t xml:space="preserve">rude; dismissive; attitude; hung up</t>
  </si>
  <si>
    <t xml:space="preserve">07.06</t>
  </si>
  <si>
    <t xml:space="preserve">Transferred between teams</t>
  </si>
  <si>
    <t xml:space="preserve">Bounced around; sent to another department</t>
  </si>
  <si>
    <t xml:space="preserve">The customer was passed between people or teams without a result.</t>
  </si>
  <si>
    <t xml:space="preserve">More than one handoff.</t>
  </si>
  <si>
    <t xml:space="preserve">Had to repeat only, no handoff: Had to repeat the issue.</t>
  </si>
  <si>
    <t xml:space="preserve">I got transferred four times and nobody could help.</t>
  </si>
  <si>
    <t xml:space="preserve">transferred; bounced; another department; runaround</t>
  </si>
  <si>
    <t xml:space="preserve">08.01</t>
  </si>
  <si>
    <t xml:space="preserve">Website &amp; Account</t>
  </si>
  <si>
    <t xml:space="preserve">Website or checkout problem</t>
  </si>
  <si>
    <t xml:space="preserve">Page error; checkout fails; search broken</t>
  </si>
  <si>
    <t xml:space="preserve">Something on the website did not work.</t>
  </si>
  <si>
    <t xml:space="preserve">Technical problem on the site.</t>
  </si>
  <si>
    <t xml:space="preserve">Product details missing: Product information missing online.</t>
  </si>
  <si>
    <t xml:space="preserve">The checkout page keeps spinning and never finishes.</t>
  </si>
  <si>
    <t xml:space="preserve">website; checkout page; error message; site not working</t>
  </si>
  <si>
    <t xml:space="preserve">Web / Ecommerce</t>
  </si>
  <si>
    <t xml:space="preserve">08.02</t>
  </si>
  <si>
    <t xml:space="preserve">Account or login problem</t>
  </si>
  <si>
    <t xml:space="preserve">Cannot log in; reset password; account locked</t>
  </si>
  <si>
    <t xml:space="preserve">Problems getting into or managing an account.</t>
  </si>
  <si>
    <t xml:space="preserve">Access or account settings.</t>
  </si>
  <si>
    <t xml:space="preserve">Checkout itself fails: Website or checkout problem.</t>
  </si>
  <si>
    <t xml:space="preserve">The password reset email never arrives.</t>
  </si>
  <si>
    <t xml:space="preserve">login; log in; password; account locked</t>
  </si>
  <si>
    <t xml:space="preserve">08.03</t>
  </si>
  <si>
    <t xml:space="preserve">Product information missing online</t>
  </si>
  <si>
    <t xml:space="preserve">No dimensions; no spec sheet; unclear listing</t>
  </si>
  <si>
    <t xml:space="preserve">The customer could not find information they needed before buying.</t>
  </si>
  <si>
    <t xml:space="preserve">Before purchase, asking for details.</t>
  </si>
  <si>
    <t xml:space="preserve">Details shown were wrong: Product &gt; Does not match description.</t>
  </si>
  <si>
    <t xml:space="preserve">Your site does not list the weight capacity anywhere.</t>
  </si>
  <si>
    <t xml:space="preserve">spec sheet; dimensions; does not list; specs</t>
  </si>
  <si>
    <t xml:space="preserve">09.01</t>
  </si>
  <si>
    <t xml:space="preserve">Praise &amp; Suggestions</t>
  </si>
  <si>
    <t xml:space="preserve">Compliment</t>
  </si>
  <si>
    <t xml:space="preserve">Great product; helpful agent; fast delivery</t>
  </si>
  <si>
    <t xml:space="preserve">The customer says something went well.</t>
  </si>
  <si>
    <t xml:space="preserve">Positive feedback, even inside a complaint.</t>
  </si>
  <si>
    <t xml:space="preserve">Mixed message: tag the problem, note the praise in Notes.</t>
  </si>
  <si>
    <t xml:space="preserve">Maria was so patient and fixed it in one call.</t>
  </si>
  <si>
    <t xml:space="preserve">thank you; love it; excellent; so helpful</t>
  </si>
  <si>
    <t xml:space="preserve">Share with the team</t>
  </si>
  <si>
    <t xml:space="preserve">09.02</t>
  </si>
  <si>
    <t xml:space="preserve">Product or service suggestion</t>
  </si>
  <si>
    <t xml:space="preserve">Add a size; offer a color; improve packaging</t>
  </si>
  <si>
    <t xml:space="preserve">An idea for how to do better.</t>
  </si>
  <si>
    <t xml:space="preserve">The customer proposes a change.</t>
  </si>
  <si>
    <t xml:space="preserve">A complaint phrased as a suggestion: tag the complaint.</t>
  </si>
  <si>
    <t xml:space="preserve">You should offer this in a matte black finish.</t>
  </si>
  <si>
    <t xml:space="preserve">suggest; you should; would be nice; please add</t>
  </si>
  <si>
    <t xml:space="preserve">10.01</t>
  </si>
  <si>
    <t xml:space="preserve">Other</t>
  </si>
  <si>
    <t xml:space="preserve">Other (needs review)</t>
  </si>
  <si>
    <t xml:space="preserve">Anything that fits nowhere else yet</t>
  </si>
  <si>
    <t xml:space="preserve">Use only when no theme fits. Review these every month and create or change themes.</t>
  </si>
  <si>
    <t xml:space="preserve">Nothing else fits after checking the list.</t>
  </si>
  <si>
    <t xml:space="preserve">Keep this under 5 percent of cases.</t>
  </si>
  <si>
    <t xml:space="preserve">(Varies)</t>
  </si>
  <si>
    <t xml:space="preserve">CX lead</t>
  </si>
  <si>
    <t xml:space="preserve">Paste your cases in the tinted columns, then pick the themes. One main issue per row.</t>
  </si>
  <si>
    <t xml:space="preserve">Row 6 is an example. Replace it with your first case. Pick Level 1 before Level 2; the Level 2 list shows only issues in that area.</t>
  </si>
  <si>
    <t xml:space="preserve">Case ID</t>
  </si>
  <si>
    <t xml:space="preserve">Date</t>
  </si>
  <si>
    <t xml:space="preserve">Channel</t>
  </si>
  <si>
    <t xml:space="preserve">Brand or product</t>
  </si>
  <si>
    <t xml:space="preserve">Customer's words (paste)</t>
  </si>
  <si>
    <t xml:space="preserve">Keyword suggestion (automatic)</t>
  </si>
  <si>
    <t xml:space="preserve">Level 3: Specific cause (your words)</t>
  </si>
  <si>
    <t xml:space="preserve">What the customer wanted</t>
  </si>
  <si>
    <t xml:space="preserve">What our team did</t>
  </si>
  <si>
    <t xml:space="preserve">Severity</t>
  </si>
  <si>
    <t xml:space="preserve">Repeat contact?</t>
  </si>
  <si>
    <t xml:space="preserve">Second issue (optional)</t>
  </si>
  <si>
    <t xml:space="preserve">Notes</t>
  </si>
  <si>
    <t xml:space="preserve">C-10482</t>
  </si>
  <si>
    <t xml:space="preserve">2026-09-14</t>
  </si>
  <si>
    <t xml:space="preserve">Email</t>
  </si>
  <si>
    <t xml:space="preserve">Alcove tub 60 in</t>
  </si>
  <si>
    <t xml:space="preserve">Tub arrived with a crack in the corner. The driver said to refuse it but I had already signed. Now nobody has called me back about a replacement.</t>
  </si>
  <si>
    <t xml:space="preserve">Crack at corner, signed before inspecting</t>
  </si>
  <si>
    <t xml:space="preserve">Replacement</t>
  </si>
  <si>
    <t xml:space="preserve">Promised action, missed</t>
  </si>
  <si>
    <t xml:space="preserve">3 High</t>
  </si>
  <si>
    <t xml:space="preserve">Yes</t>
  </si>
  <si>
    <t xml:space="preserve">Second contact about the same order</t>
  </si>
  <si>
    <t xml:space="preserve">Two people tag the same cases without talking. If they often disagree, the definitions are not clear enough yet.</t>
  </si>
  <si>
    <t xml:space="preserve">Level 1 area</t>
  </si>
  <si>
    <t xml:space="preserve">Person A used</t>
  </si>
  <si>
    <t xml:space="preserve">Person B used</t>
  </si>
  <si>
    <t xml:space="preserve">Agreed when A chose it</t>
  </si>
  <si>
    <t xml:space="preserve">Chance share</t>
  </si>
  <si>
    <t xml:space="preserve">Cases tagged by both people</t>
  </si>
  <si>
    <t xml:space="preserve">Level 1 agreement</t>
  </si>
  <si>
    <t xml:space="preserve">Level 2 agreement</t>
  </si>
  <si>
    <t xml:space="preserve">Level 1 agreement beyond chance</t>
  </si>
  <si>
    <t xml:space="preserve">Target</t>
  </si>
  <si>
    <t xml:space="preserve">80% or better at Level 1</t>
  </si>
  <si>
    <t xml:space="preserve">Verdict</t>
  </si>
  <si>
    <t xml:space="preserve">Low agreement in one area tells you which definitions to fix first.</t>
  </si>
  <si>
    <t xml:space="preserve">Customer's words (short)</t>
  </si>
  <si>
    <t xml:space="preserve">Person A: Level 1</t>
  </si>
  <si>
    <t xml:space="preserve">Person B: Level 1</t>
  </si>
  <si>
    <t xml:space="preserve">Level 1 match</t>
  </si>
  <si>
    <t xml:space="preserve">Person A: Level 2</t>
  </si>
  <si>
    <t xml:space="preserve">Person B: Level 2</t>
  </si>
  <si>
    <t xml:space="preserve">Level 2 match</t>
  </si>
  <si>
    <t xml:space="preserve">Tub arrived cracked, no callback about replacement</t>
  </si>
  <si>
    <t xml:space="preserve">Updates on its own from Tag Your Cases. Nothing to type here.</t>
  </si>
  <si>
    <t xml:space="preserve">Health checks</t>
  </si>
  <si>
    <t xml:space="preserve">Check</t>
  </si>
  <si>
    <t xml:space="preserve">Result</t>
  </si>
  <si>
    <t xml:space="preserve">Status</t>
  </si>
  <si>
    <t xml:space="preserve">Cases tagged</t>
  </si>
  <si>
    <t xml:space="preserve">200 or more</t>
  </si>
  <si>
    <t xml:space="preserve">Cases pasted but not tagged</t>
  </si>
  <si>
    <t xml:space="preserve">0</t>
  </si>
  <si>
    <t xml:space="preserve">Share tagged Other</t>
  </si>
  <si>
    <t xml:space="preserve">Under 5%</t>
  </si>
  <si>
    <t xml:space="preserve">Level 2 that does not belong to its Level 1</t>
  </si>
  <si>
    <t xml:space="preserve">Largest single Level 2 share</t>
  </si>
  <si>
    <t xml:space="preserve">Under 25%</t>
  </si>
  <si>
    <t xml:space="preserve">Level 2 themes never used</t>
  </si>
  <si>
    <t xml:space="preserve">Review after 200 cases</t>
  </si>
  <si>
    <t xml:space="preserve">Level 1 agreement (Agreement Check)</t>
  </si>
  <si>
    <t xml:space="preserve">80% or better</t>
  </si>
  <si>
    <t xml:space="preserve">By Level 1 area</t>
  </si>
  <si>
    <t xml:space="preserve">Cases</t>
  </si>
  <si>
    <t xml:space="preserve">Share</t>
  </si>
  <si>
    <t xml:space="preserve">High or critical</t>
  </si>
  <si>
    <t xml:space="preserve">Promises missed</t>
  </si>
  <si>
    <t xml:space="preserve">Share with repeat contact</t>
  </si>
  <si>
    <t xml:space="preserve">Response</t>
  </si>
  <si>
    <t xml:space="preserve">By Level 2 issue</t>
  </si>
  <si>
    <t xml:space="preserve">Level 2 issue</t>
  </si>
  <si>
    <t xml:space="preserve">Note</t>
  </si>
  <si>
    <t xml:space="preserve">Is this week a real change, or normal wobble? Playbook Part 1, Step 4.</t>
  </si>
  <si>
    <t xml:space="preserve">Rows 8 to 20 are example data (the playbook example: a theme at 8% of 2,000 orders a week, with one real spike in week 12). Replace them with your own weeks. Use at least 8 weeks.</t>
  </si>
  <si>
    <t xml:space="preserve">Theme</t>
  </si>
  <si>
    <t xml:space="preserve">Delivered damaged (example)</t>
  </si>
  <si>
    <t xml:space="preserve">Average rate</t>
  </si>
  <si>
    <t xml:space="preserve">Weeks outside</t>
  </si>
  <si>
    <t xml:space="preserve">Weeks entered</t>
  </si>
  <si>
    <t xml:space="preserve">Week</t>
  </si>
  <si>
    <t xml:space="preserve">Contacts about this theme</t>
  </si>
  <si>
    <t xml:space="preserve">Orders that week</t>
  </si>
  <si>
    <t xml:space="preserve">Rate</t>
  </si>
  <si>
    <t xml:space="preserve">Average</t>
  </si>
  <si>
    <t xml:space="preserve">Lower limit</t>
  </si>
  <si>
    <t xml:space="preserve">Upper limit</t>
  </si>
  <si>
    <t xml:space="preserve">What it means</t>
  </si>
  <si>
    <t xml:space="preserve">Week 1</t>
  </si>
  <si>
    <t xml:space="preserve">Week 2</t>
  </si>
  <si>
    <t xml:space="preserve">Week 3</t>
  </si>
  <si>
    <t xml:space="preserve">Week 4</t>
  </si>
  <si>
    <t xml:space="preserve">Week 5</t>
  </si>
  <si>
    <t xml:space="preserve">Week 6</t>
  </si>
  <si>
    <t xml:space="preserve">Week 7</t>
  </si>
  <si>
    <t xml:space="preserve">Week 8</t>
  </si>
  <si>
    <t xml:space="preserve">Week 9</t>
  </si>
  <si>
    <t xml:space="preserve">Week 10</t>
  </si>
  <si>
    <t xml:space="preserve">Week 11</t>
  </si>
  <si>
    <t xml:space="preserve">Week 12</t>
  </si>
  <si>
    <t xml:space="preserve">Week 13</t>
  </si>
  <si>
    <t xml:space="preserve">How the limits work</t>
  </si>
  <si>
    <t xml:space="preserve">Upper limit = average + 3 × √(average × (1 − average) ÷ orders). Lower limit is the same with a minus sign. A week inside the limits is ordinary wobble; a week outside is a real change worth chasing. Eight weeks in a row on one side of the average is also a real change.</t>
  </si>
  <si>
    <t xml:space="preserve">How sure can we be?</t>
  </si>
  <si>
    <t xml:space="preserve">Cases in your sample</t>
  </si>
  <si>
    <t xml:space="preserve">A percentage from that sample can be off by (95% confidence)</t>
  </si>
  <si>
    <t xml:space="preserve">Margin you can live with</t>
  </si>
  <si>
    <t xml:space="preserve">Cases you need for that margin</t>
  </si>
  <si>
    <t xml:space="preserve">What each theme costs you, per month and per year. Playbook Part 1, Step 5.</t>
  </si>
  <si>
    <t xml:space="preserve">Row 7 is the playbook's example. Rough but honest numbers beat precise but missing ones. Cost per contact = loaded agent cost per hour ÷ contacts handled per hour.</t>
  </si>
  <si>
    <t xml:space="preserve">Contacts per month</t>
  </si>
  <si>
    <t xml:space="preserve">Cost per contact ($)</t>
  </si>
  <si>
    <t xml:space="preserve">Repeat contacts per month</t>
  </si>
  <si>
    <t xml:space="preserve">Replacements, credits or refunds per month</t>
  </si>
  <si>
    <t xml:space="preserve">Average amount given back ($)</t>
  </si>
  <si>
    <t xml:space="preserve">Rework hours per month</t>
  </si>
  <si>
    <t xml:space="preserve">Cost per rework hour ($)</t>
  </si>
  <si>
    <t xml:space="preserve">Handling ($)</t>
  </si>
  <si>
    <t xml:space="preserve">Repeat contacts ($)</t>
  </si>
  <si>
    <t xml:space="preserve">Money given back ($)</t>
  </si>
  <si>
    <t xml:space="preserve">Rework ($)</t>
  </si>
  <si>
    <t xml:space="preserve">Monthly total ($)</t>
  </si>
  <si>
    <t xml:space="preserve">Yearly total ($)</t>
  </si>
  <si>
    <t xml:space="preserve">Rank</t>
  </si>
  <si>
    <t xml:space="preserve">Total</t>
  </si>
  <si>
    <t xml:space="preserve">Rank your top themes and choose two or three for the quarter. Playbook Part 1, Step 6.</t>
  </si>
  <si>
    <t xml:space="preserve">How to score</t>
  </si>
  <si>
    <t xml:space="preserve">1</t>
  </si>
  <si>
    <t xml:space="preserve">3</t>
  </si>
  <si>
    <t xml:space="preserve">5</t>
  </si>
  <si>
    <t xml:space="preserve">Volume</t>
  </si>
  <si>
    <t xml:space="preserve">Under 1% of cases</t>
  </si>
  <si>
    <t xml:space="preserve">About 5% of cases</t>
  </si>
  <si>
    <t xml:space="preserve">Over 10% of cases</t>
  </si>
  <si>
    <t xml:space="preserve">Mostly low</t>
  </si>
  <si>
    <t xml:space="preserve">Mixed</t>
  </si>
  <si>
    <t xml:space="preserve">High or critical common</t>
  </si>
  <si>
    <t xml:space="preserve">Repeat contact</t>
  </si>
  <si>
    <t xml:space="preserve">Rarely comes back</t>
  </si>
  <si>
    <t xml:space="preserve">Sometimes comes back</t>
  </si>
  <si>
    <t xml:space="preserve">Often comes back</t>
  </si>
  <si>
    <t xml:space="preserve">Fixability</t>
  </si>
  <si>
    <t xml:space="preserve">No clear owner or cause</t>
  </si>
  <si>
    <t xml:space="preserve">Owner known, cause unclear</t>
  </si>
  <si>
    <t xml:space="preserve">One team, a known cause</t>
  </si>
  <si>
    <t xml:space="preserve">Score = Volume × Severity × Repeat × Fixability. The highest scores go first. Row 12 is the playbook's example.</t>
  </si>
  <si>
    <t xml:space="preserve">Theme (Level 2)</t>
  </si>
  <si>
    <t xml:space="preserve">Volume (1 to 5)</t>
  </si>
  <si>
    <t xml:space="preserve">Severity (1 to 5)</t>
  </si>
  <si>
    <t xml:space="preserve">Repeat contact (1 to 5)</t>
  </si>
  <si>
    <t xml:space="preserve">Fixability (1 to 5)</t>
  </si>
  <si>
    <t xml:space="preserve">Score</t>
  </si>
  <si>
    <t xml:space="preserve">Owner</t>
  </si>
  <si>
    <t xml:space="preserve">This quarter?</t>
  </si>
  <si>
    <t xml:space="preserve">Chosen for this quarter</t>
  </si>
  <si>
    <t xml:space="preserve">Pick two or three. More than three and nothing gets finished. Everything else goes on the 'not this quarter' line of the One-Page Strategy.</t>
  </si>
  <si>
    <t xml:space="preserve">One-Page CX Strategy</t>
  </si>
  <si>
    <t xml:space="preserve">Keep it to one page. If it grows past one page, the choices are not made yet. Playbook Part 1.</t>
  </si>
  <si>
    <t xml:space="preserve">Part</t>
  </si>
  <si>
    <t xml:space="preserve">Our answer</t>
  </si>
  <si>
    <t xml:space="preserve">Where it comes from</t>
  </si>
  <si>
    <t xml:space="preserve">The one or two business goals CX will move</t>
  </si>
  <si>
    <t xml:space="preserve">Playbook Step 1</t>
  </si>
  <si>
    <t xml:space="preserve">Where we listen (channels in the one list)</t>
  </si>
  <si>
    <t xml:space="preserve">Lists tab, Channel column</t>
  </si>
  <si>
    <t xml:space="preserve">Our top three themes this quarter, with yearly cost</t>
  </si>
  <si>
    <t xml:space="preserve">Fix-First Score and Cost Per Theme tabs</t>
  </si>
  <si>
    <t xml:space="preserve">Owner of each fix (team and person)</t>
  </si>
  <si>
    <t xml:space="preserve">Fix-First Score tab, Owner column</t>
  </si>
  <si>
    <t xml:space="preserve">Likely cause of each, and how we will test it</t>
  </si>
  <si>
    <t xml:space="preserve">Playbook Step 7; Normal Range tab for sample size</t>
  </si>
  <si>
    <t xml:space="preserve">Success line for each, written before we start</t>
  </si>
  <si>
    <t xml:space="preserve">Normal Range tab: the rate should fall below its lower limit and stay there 8 weeks</t>
  </si>
  <si>
    <t xml:space="preserve">What we are not doing this quarter</t>
  </si>
  <si>
    <t xml:space="preserve">Everything on Fix-First Score not marked Yes</t>
  </si>
  <si>
    <t xml:space="preserve">Monthly review date and quarterly reset date</t>
  </si>
  <si>
    <t xml:space="preserve">Playbook Step 9</t>
  </si>
  <si>
    <t xml:space="preserve">The quick test: does this page tell someone what not to work on this quarter? If not, it is a wish list.</t>
  </si>
  <si>
    <t xml:space="preserve">Words or phrases that point to a theme. They drive the suggestion column on Tag Your Cases.</t>
  </si>
  <si>
    <t xml:space="preserve">When two rules match the same case, the rule lower in this list wins. Put general words near the top and specific phrases near the bottom. Matching ignores upper and lower case.</t>
  </si>
  <si>
    <t xml:space="preserve">Keyword or phrase</t>
  </si>
  <si>
    <t xml:space="preserve">Suggests Level 1</t>
  </si>
  <si>
    <t xml:space="preserve">Suggests Level 2</t>
  </si>
  <si>
    <t xml:space="preserve">Suggestion shown</t>
  </si>
  <si>
    <t xml:space="preserve">leak</t>
  </si>
  <si>
    <t xml:space="preserve">stopped working</t>
  </si>
  <si>
    <t xml:space="preserve">broke</t>
  </si>
  <si>
    <t xml:space="preserve">failed</t>
  </si>
  <si>
    <t xml:space="preserve">defect</t>
  </si>
  <si>
    <t xml:space="preserve">not as described</t>
  </si>
  <si>
    <t xml:space="preserve">different from picture</t>
  </si>
  <si>
    <t xml:space="preserve">listing says</t>
  </si>
  <si>
    <t xml:space="preserve">cheap</t>
  </si>
  <si>
    <t xml:space="preserve">flimsy</t>
  </si>
  <si>
    <t xml:space="preserve">noisy</t>
  </si>
  <si>
    <t xml:space="preserve">poor quality</t>
  </si>
  <si>
    <t xml:space="preserve">weak</t>
  </si>
  <si>
    <t xml:space="preserve">arrived damaged</t>
  </si>
  <si>
    <t xml:space="preserve">cracked</t>
  </si>
  <si>
    <t xml:space="preserve">crushed</t>
  </si>
  <si>
    <t xml:space="preserve">dented</t>
  </si>
  <si>
    <t xml:space="preserve">broken on arrival</t>
  </si>
  <si>
    <t xml:space="preserve">late</t>
  </si>
  <si>
    <t xml:space="preserve">delayed</t>
  </si>
  <si>
    <t xml:space="preserve">still waiting</t>
  </si>
  <si>
    <t xml:space="preserve">past due</t>
  </si>
  <si>
    <t xml:space="preserve">not received</t>
  </si>
  <si>
    <t xml:space="preserve">marked delivered</t>
  </si>
  <si>
    <t xml:space="preserve">lost</t>
  </si>
  <si>
    <t xml:space="preserve">never arrived</t>
  </si>
  <si>
    <t xml:space="preserve">schedule</t>
  </si>
  <si>
    <t xml:space="preserve">appointment</t>
  </si>
  <si>
    <t xml:space="preserve">call ahead</t>
  </si>
  <si>
    <t xml:space="preserve">delivery window</t>
  </si>
  <si>
    <t xml:space="preserve">driver</t>
  </si>
  <si>
    <t xml:space="preserve">left outside</t>
  </si>
  <si>
    <t xml:space="preserve">wrong door</t>
  </si>
  <si>
    <t xml:space="preserve">wrong item</t>
  </si>
  <si>
    <t xml:space="preserve">wrong one</t>
  </si>
  <si>
    <t xml:space="preserve">wrong size</t>
  </si>
  <si>
    <t xml:space="preserve">received the wrong</t>
  </si>
  <si>
    <t xml:space="preserve">missing</t>
  </si>
  <si>
    <t xml:space="preserve">not included</t>
  </si>
  <si>
    <t xml:space="preserve">incomplete</t>
  </si>
  <si>
    <t xml:space="preserve">not in the box</t>
  </si>
  <si>
    <t xml:space="preserve">where is my order</t>
  </si>
  <si>
    <t xml:space="preserve">order status</t>
  </si>
  <si>
    <t xml:space="preserve">tracking number</t>
  </si>
  <si>
    <t xml:space="preserve">has it shipped</t>
  </si>
  <si>
    <t xml:space="preserve">will ship</t>
  </si>
  <si>
    <t xml:space="preserve">backorder</t>
  </si>
  <si>
    <t xml:space="preserve">out of stock</t>
  </si>
  <si>
    <t xml:space="preserve">not available</t>
  </si>
  <si>
    <t xml:space="preserve">cancel</t>
  </si>
  <si>
    <t xml:space="preserve">change my order</t>
  </si>
  <si>
    <t xml:space="preserve">update address</t>
  </si>
  <si>
    <t xml:space="preserve">charged twice</t>
  </si>
  <si>
    <t xml:space="preserve">overcharged</t>
  </si>
  <si>
    <t xml:space="preserve">wrong amount</t>
  </si>
  <si>
    <t xml:space="preserve">double charge</t>
  </si>
  <si>
    <t xml:space="preserve">my refund</t>
  </si>
  <si>
    <t xml:space="preserve">still waiting for my money</t>
  </si>
  <si>
    <t xml:space="preserve">credit not received</t>
  </si>
  <si>
    <t xml:space="preserve">coupon</t>
  </si>
  <si>
    <t xml:space="preserve">promo code</t>
  </si>
  <si>
    <t xml:space="preserve">discount</t>
  </si>
  <si>
    <t xml:space="preserve">price match</t>
  </si>
  <si>
    <t xml:space="preserve">sale price</t>
  </si>
  <si>
    <t xml:space="preserve">invoice</t>
  </si>
  <si>
    <t xml:space="preserve">receipt</t>
  </si>
  <si>
    <t xml:space="preserve">card declined</t>
  </si>
  <si>
    <t xml:space="preserve">return this</t>
  </si>
  <si>
    <t xml:space="preserve">send back</t>
  </si>
  <si>
    <t xml:space="preserve">return label</t>
  </si>
  <si>
    <t xml:space="preserve">restocking</t>
  </si>
  <si>
    <t xml:space="preserve">warranty</t>
  </si>
  <si>
    <t xml:space="preserve">covered under</t>
  </si>
  <si>
    <t xml:space="preserve">guarantee</t>
  </si>
  <si>
    <t xml:space="preserve">replacement part</t>
  </si>
  <si>
    <t xml:space="preserve">spare part</t>
  </si>
  <si>
    <t xml:space="preserve">cartridge</t>
  </si>
  <si>
    <t xml:space="preserve">part number</t>
  </si>
  <si>
    <t xml:space="preserve">denied</t>
  </si>
  <si>
    <t xml:space="preserve">rejected</t>
  </si>
  <si>
    <t xml:space="preserve">refused</t>
  </si>
  <si>
    <t xml:space="preserve">not covered</t>
  </si>
  <si>
    <t xml:space="preserve">install</t>
  </si>
  <si>
    <t xml:space="preserve">rough-in</t>
  </si>
  <si>
    <t xml:space="preserve">setup</t>
  </si>
  <si>
    <t xml:space="preserve">plumber</t>
  </si>
  <si>
    <t xml:space="preserve">instructions</t>
  </si>
  <si>
    <t xml:space="preserve">manual</t>
  </si>
  <si>
    <t xml:space="preserve">diagram</t>
  </si>
  <si>
    <t xml:space="preserve">confusing</t>
  </si>
  <si>
    <t xml:space="preserve">clean</t>
  </si>
  <si>
    <t xml:space="preserve">care</t>
  </si>
  <si>
    <t xml:space="preserve">maintain</t>
  </si>
  <si>
    <t xml:space="preserve">how do i</t>
  </si>
  <si>
    <t xml:space="preserve">does not fit</t>
  </si>
  <si>
    <t xml:space="preserve">compatible</t>
  </si>
  <si>
    <t xml:space="preserve">too wide</t>
  </si>
  <si>
    <t xml:space="preserve">too big</t>
  </si>
  <si>
    <t xml:space="preserve">too small</t>
  </si>
  <si>
    <t xml:space="preserve">on hold</t>
  </si>
  <si>
    <t xml:space="preserve">no reply</t>
  </si>
  <si>
    <t xml:space="preserve">nobody has answered</t>
  </si>
  <si>
    <t xml:space="preserve">no answer</t>
  </si>
  <si>
    <t xml:space="preserve">call me back</t>
  </si>
  <si>
    <t xml:space="preserve">called me back</t>
  </si>
  <si>
    <t xml:space="preserve">never called</t>
  </si>
  <si>
    <t xml:space="preserve">promised</t>
  </si>
  <si>
    <t xml:space="preserve">said they would</t>
  </si>
  <si>
    <t xml:space="preserve">explain again</t>
  </si>
  <si>
    <t xml:space="preserve">start over</t>
  </si>
  <si>
    <t xml:space="preserve">from the beginning</t>
  </si>
  <si>
    <t xml:space="preserve">no notes</t>
  </si>
  <si>
    <t xml:space="preserve">wrong information</t>
  </si>
  <si>
    <t xml:space="preserve">misinformed</t>
  </si>
  <si>
    <t xml:space="preserve">i was told</t>
  </si>
  <si>
    <t xml:space="preserve">rude</t>
  </si>
  <si>
    <t xml:space="preserve">dismissive</t>
  </si>
  <si>
    <t xml:space="preserve">attitude</t>
  </si>
  <si>
    <t xml:space="preserve">hung up</t>
  </si>
  <si>
    <t xml:space="preserve">transferred</t>
  </si>
  <si>
    <t xml:space="preserve">bounced</t>
  </si>
  <si>
    <t xml:space="preserve">another department</t>
  </si>
  <si>
    <t xml:space="preserve">runaround</t>
  </si>
  <si>
    <t xml:space="preserve">website</t>
  </si>
  <si>
    <t xml:space="preserve">checkout page</t>
  </si>
  <si>
    <t xml:space="preserve">error message</t>
  </si>
  <si>
    <t xml:space="preserve">site not working</t>
  </si>
  <si>
    <t xml:space="preserve">login</t>
  </si>
  <si>
    <t xml:space="preserve">log in</t>
  </si>
  <si>
    <t xml:space="preserve">password</t>
  </si>
  <si>
    <t xml:space="preserve">account locked</t>
  </si>
  <si>
    <t xml:space="preserve">spec sheet</t>
  </si>
  <si>
    <t xml:space="preserve">dimensions</t>
  </si>
  <si>
    <t xml:space="preserve">does not list</t>
  </si>
  <si>
    <t xml:space="preserve">specs</t>
  </si>
  <si>
    <t xml:space="preserve">thank you</t>
  </si>
  <si>
    <t xml:space="preserve">love it</t>
  </si>
  <si>
    <t xml:space="preserve">excellent</t>
  </si>
  <si>
    <t xml:space="preserve">so helpful</t>
  </si>
  <si>
    <t xml:space="preserve">suggest</t>
  </si>
  <si>
    <t xml:space="preserve">you should</t>
  </si>
  <si>
    <t xml:space="preserve">would be nice</t>
  </si>
  <si>
    <t xml:space="preserve">please add</t>
  </si>
  <si>
    <t xml:space="preserve">cut my</t>
  </si>
  <si>
    <t xml:space="preserve">injured</t>
  </si>
  <si>
    <t xml:space="preserve">burn</t>
  </si>
  <si>
    <t xml:space="preserve">shock</t>
  </si>
  <si>
    <t xml:space="preserve">dangerous</t>
  </si>
  <si>
    <t xml:space="preserve">unsafe</t>
  </si>
  <si>
    <t xml:space="preserve">Dropdown Lists</t>
  </si>
  <si>
    <t xml:space="preserve">Change these to match your business. Keep each list in its own column with no gaps.</t>
  </si>
  <si>
    <t xml:space="preserve">Level 1 areas</t>
  </si>
  <si>
    <t xml:space="preserve">Severity meaning</t>
  </si>
  <si>
    <t xml:space="preserve">Yes / No</t>
  </si>
  <si>
    <t xml:space="preserve">Fix or repair</t>
  </si>
  <si>
    <t xml:space="preserve">Resolved on first contact</t>
  </si>
  <si>
    <t xml:space="preserve">1 Low</t>
  </si>
  <si>
    <t xml:space="preserve">A question or minor annoyance</t>
  </si>
  <si>
    <t xml:space="preserve">Phone</t>
  </si>
  <si>
    <t xml:space="preserve">Resolved after follow-up</t>
  </si>
  <si>
    <t xml:space="preserve">2 Medium</t>
  </si>
  <si>
    <t xml:space="preserve">Costs the customer time or money</t>
  </si>
  <si>
    <t xml:space="preserve">No</t>
  </si>
  <si>
    <t xml:space="preserve">Chat</t>
  </si>
  <si>
    <t xml:space="preserve">Refund or credit</t>
  </si>
  <si>
    <t xml:space="preserve">Promised action, kept</t>
  </si>
  <si>
    <t xml:space="preserve">Product unusable, repeat failure, or refund or escalation risk</t>
  </si>
  <si>
    <t xml:space="preserve">Survey</t>
  </si>
  <si>
    <t xml:space="preserve">Information or status</t>
  </si>
  <si>
    <t xml:space="preserve">4 Critical</t>
  </si>
  <si>
    <t xml:space="preserve">Safety, legal, or a public complaint</t>
  </si>
  <si>
    <t xml:space="preserve">Review</t>
  </si>
  <si>
    <t xml:space="preserve">Help using the product</t>
  </si>
  <si>
    <t xml:space="preserve">Gave wrong information</t>
  </si>
  <si>
    <t xml:space="preserve">Social</t>
  </si>
  <si>
    <t xml:space="preserve">To be heard</t>
  </si>
  <si>
    <t xml:space="preserve">Transferred, not resolved</t>
  </si>
  <si>
    <t xml:space="preserve">Web form</t>
  </si>
  <si>
    <t xml:space="preserve">To give praise</t>
  </si>
  <si>
    <t xml:space="preserve">No response yet</t>
  </si>
  <si>
    <t xml:space="preserve">Not applicable</t>
  </si>
  <si>
    <t xml:space="preserve">Level 1 areas here must match the Level 1 names on Starter Taxonomy exactly. The Theme Summary reads its first 10 rows.</t>
  </si>
  <si>
    <t xml:space="preserve">Every change to a theme, with the reason. Old tags keep their meaning only if you know what changed and when.</t>
  </si>
  <si>
    <t xml:space="preserve">Version</t>
  </si>
  <si>
    <t xml:space="preserve">What changed</t>
  </si>
  <si>
    <t xml:space="preserve">Themes affected</t>
  </si>
  <si>
    <t xml:space="preserve">Why</t>
  </si>
  <si>
    <t xml:space="preserve">Decided by</t>
  </si>
  <si>
    <t xml:space="preserve">2026-09-28</t>
  </si>
  <si>
    <t xml:space="preserve">v1.0</t>
  </si>
  <si>
    <t xml:space="preserve">Adopted the starter taxonomy with our own Level 1 areas.</t>
  </si>
  <si>
    <t xml:space="preserve">All</t>
  </si>
  <si>
    <t xml:space="preserve">First version after tagging 250 cases and one agreement check.</t>
  </si>
</sst>
</file>

<file path=xl/styles.xml><?xml version="1.0" encoding="utf-8"?>
<styleSheet xmlns="http://schemas.openxmlformats.org/spreadsheetml/2006/main">
  <numFmts count="11">
    <numFmt numFmtId="164" formatCode="General"/>
    <numFmt numFmtId="165" formatCode="@"/>
    <numFmt numFmtId="166" formatCode="0"/>
    <numFmt numFmtId="167" formatCode="0%"/>
    <numFmt numFmtId="168" formatCode="0.000"/>
    <numFmt numFmtId="169" formatCode="0.00"/>
    <numFmt numFmtId="170" formatCode="[=1]&quot;Yes&quot;;[=0]&quot;No&quot;;General"/>
    <numFmt numFmtId="171" formatCode="0.0%"/>
    <numFmt numFmtId="172" formatCode="&quot;± &quot;0.0%"/>
    <numFmt numFmtId="173" formatCode="#,##0"/>
    <numFmt numFmtId="174" formatCode="\$#,##0"/>
  </numFmts>
  <fonts count="24">
    <font>
      <sz val="11"/>
      <color theme="1"/>
      <name val="Calibri"/>
      <family val="2"/>
      <charset val="1"/>
    </font>
    <font>
      <sz val="10"/>
      <name val="Arial"/>
      <family val="0"/>
    </font>
    <font>
      <sz val="10"/>
      <name val="Arial"/>
      <family val="0"/>
    </font>
    <font>
      <sz val="10"/>
      <name val="Arial"/>
      <family val="0"/>
    </font>
    <font>
      <b val="true"/>
      <sz val="22"/>
      <color rgb="FF6624A2"/>
      <name val="Arial"/>
      <family val="0"/>
      <charset val="1"/>
    </font>
    <font>
      <sz val="12"/>
      <color rgb="FF5A5A61"/>
      <name val="Arial"/>
      <family val="0"/>
      <charset val="1"/>
    </font>
    <font>
      <sz val="10"/>
      <color rgb="FF7F34C5"/>
      <name val="Arial"/>
      <family val="0"/>
      <charset val="1"/>
    </font>
    <font>
      <b val="true"/>
      <sz val="13"/>
      <color rgb="FF1D1F21"/>
      <name val="Arial"/>
      <family val="0"/>
      <charset val="1"/>
    </font>
    <font>
      <b val="true"/>
      <sz val="10"/>
      <color rgb="FF7F34C5"/>
      <name val="Arial"/>
      <family val="0"/>
      <charset val="1"/>
    </font>
    <font>
      <b val="true"/>
      <sz val="10"/>
      <color rgb="FF6624A2"/>
      <name val="Arial"/>
      <family val="0"/>
      <charset val="1"/>
    </font>
    <font>
      <sz val="10"/>
      <color rgb="FF1D1F21"/>
      <name val="Arial"/>
      <family val="0"/>
      <charset val="1"/>
    </font>
    <font>
      <i val="true"/>
      <sz val="9"/>
      <color rgb="FF5A5A61"/>
      <name val="Arial"/>
      <family val="0"/>
      <charset val="1"/>
    </font>
    <font>
      <b val="true"/>
      <sz val="10"/>
      <color rgb="FF1D1F21"/>
      <name val="Arial"/>
      <family val="0"/>
      <charset val="1"/>
    </font>
    <font>
      <b val="true"/>
      <sz val="10"/>
      <color rgb="FFFFFFFF"/>
      <name val="Arial"/>
      <family val="0"/>
      <charset val="1"/>
    </font>
    <font>
      <b val="true"/>
      <sz val="13"/>
      <color rgb="FFFFFFFF"/>
      <name val="Arial"/>
      <family val="0"/>
      <charset val="1"/>
    </font>
    <font>
      <b val="true"/>
      <u val="single"/>
      <sz val="10"/>
      <color rgb="FF7F34C5"/>
      <name val="Arial"/>
      <family val="0"/>
      <charset val="1"/>
    </font>
    <font>
      <sz val="8"/>
      <color rgb="FF5A5A61"/>
      <name val="Arial"/>
      <family val="0"/>
      <charset val="1"/>
    </font>
    <font>
      <b val="true"/>
      <sz val="18"/>
      <color rgb="FF6624A2"/>
      <name val="Arial"/>
      <family val="0"/>
      <charset val="1"/>
    </font>
    <font>
      <sz val="10"/>
      <color rgb="FF5A5A61"/>
      <name val="Arial"/>
      <family val="0"/>
      <charset val="1"/>
    </font>
    <font>
      <sz val="10"/>
      <name val="Arial"/>
      <family val="2"/>
    </font>
    <font>
      <i val="true"/>
      <sz val="8"/>
      <color rgb="FF5A5A61"/>
      <name val="Arial"/>
      <family val="0"/>
      <charset val="1"/>
    </font>
    <font>
      <sz val="9"/>
      <color rgb="FF5A5A61"/>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3ECFB"/>
        <bgColor rgb="FFFDECEC"/>
      </patternFill>
    </fill>
    <fill>
      <patternFill patternType="solid">
        <fgColor rgb="FFFFFFFF"/>
        <bgColor rgb="FFF7F6F8"/>
      </patternFill>
    </fill>
    <fill>
      <patternFill patternType="solid">
        <fgColor rgb="FF7F34C5"/>
        <bgColor rgb="FF6624A2"/>
      </patternFill>
    </fill>
    <fill>
      <patternFill patternType="solid">
        <fgColor rgb="FFF7F6F8"/>
        <bgColor rgb="FFF3ECFB"/>
      </patternFill>
    </fill>
  </fills>
  <borders count="3">
    <border diagonalUp="false" diagonalDown="false">
      <left/>
      <right/>
      <top/>
      <bottom/>
      <diagonal/>
    </border>
    <border diagonalUp="false" diagonalDown="false">
      <left style="thin">
        <color rgb="FFE2E1E3"/>
      </left>
      <right style="thin">
        <color rgb="FFE2E1E3"/>
      </right>
      <top style="thin">
        <color rgb="FFE2E1E3"/>
      </top>
      <bottom style="thin">
        <color rgb="FFE2E1E3"/>
      </bottom>
      <diagonal/>
    </border>
    <border diagonalUp="false" diagonalDown="false">
      <left style="thin">
        <color rgb="FFE2E1E3"/>
      </left>
      <right/>
      <top style="thin">
        <color rgb="FFE2E1E3"/>
      </top>
      <bottom style="thin">
        <color rgb="FFE2E1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2"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top" textRotation="0" wrapText="false" indent="0" shrinkToFit="false"/>
      <protection locked="true" hidden="false"/>
    </xf>
    <xf numFmtId="164" fontId="14" fillId="4" borderId="0" xfId="0" applyFont="true" applyBorder="false" applyAlignment="true" applyProtection="false">
      <alignment horizontal="general" vertical="top"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0" fillId="2" borderId="0" xfId="0" applyFont="true" applyBorder="true" applyAlignment="true" applyProtection="false">
      <alignment horizontal="general" vertical="top" textRotation="0" wrapText="true" indent="0" shrinkToFit="false"/>
      <protection locked="true" hidden="false"/>
    </xf>
    <xf numFmtId="164" fontId="15"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false" indent="0" shrinkToFit="false"/>
      <protection locked="true" hidden="false"/>
    </xf>
    <xf numFmtId="164" fontId="17" fillId="0" borderId="0" xfId="0" applyFont="true" applyBorder="false" applyAlignment="true" applyProtection="false">
      <alignment horizontal="general" vertical="top" textRotation="0" wrapText="false" indent="0" shrinkToFit="false"/>
      <protection locked="true" hidden="false"/>
    </xf>
    <xf numFmtId="164" fontId="18" fillId="0" borderId="0" xfId="0" applyFont="true" applyBorder="false" applyAlignment="true" applyProtection="false">
      <alignment horizontal="general" vertical="top"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center" textRotation="0" wrapText="true" indent="0" shrinkToFit="false"/>
      <protection locked="true" hidden="false"/>
    </xf>
    <xf numFmtId="164" fontId="12" fillId="5"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10" fillId="0" borderId="2"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false" indent="0" shrinkToFit="false"/>
      <protection locked="true" hidden="false"/>
    </xf>
    <xf numFmtId="164" fontId="10" fillId="2" borderId="1" xfId="0" applyFont="true" applyBorder="true" applyAlignment="true" applyProtection="false">
      <alignment horizontal="center" vertical="top" textRotation="0" wrapText="fals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center"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top" textRotation="0" wrapText="false" indent="0" shrinkToFit="false"/>
      <protection locked="true" hidden="false"/>
    </xf>
    <xf numFmtId="164" fontId="10" fillId="2" borderId="1" xfId="0" applyFont="true" applyBorder="true" applyAlignment="true" applyProtection="false">
      <alignment horizontal="general" vertical="top" textRotation="0" wrapText="true" indent="0" shrinkToFit="false"/>
      <protection locked="true" hidden="false"/>
    </xf>
    <xf numFmtId="165" fontId="10" fillId="2" borderId="1" xfId="0" applyFont="true" applyBorder="true" applyAlignment="true" applyProtection="false">
      <alignment horizontal="general" vertical="top"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false" indent="0" shrinkToFit="false"/>
      <protection locked="true" hidden="false"/>
    </xf>
    <xf numFmtId="166" fontId="10" fillId="0" borderId="1" xfId="0" applyFont="true" applyBorder="true" applyAlignment="true" applyProtection="false">
      <alignment horizontal="general" vertical="top" textRotation="0" wrapText="false" indent="0" shrinkToFit="false"/>
      <protection locked="true" hidden="false"/>
    </xf>
    <xf numFmtId="167" fontId="10" fillId="0" borderId="1" xfId="0" applyFont="true" applyBorder="true" applyAlignment="true" applyProtection="false">
      <alignment horizontal="general" vertical="top" textRotation="0" wrapText="false" indent="0" shrinkToFit="false"/>
      <protection locked="true" hidden="false"/>
    </xf>
    <xf numFmtId="168" fontId="10" fillId="0" borderId="1" xfId="0" applyFont="true" applyBorder="true" applyAlignment="true" applyProtection="false">
      <alignment horizontal="general" vertical="top" textRotation="0" wrapText="false" indent="0" shrinkToFit="false"/>
      <protection locked="true" hidden="false"/>
    </xf>
    <xf numFmtId="167" fontId="12" fillId="0" borderId="1" xfId="0" applyFont="true" applyBorder="true" applyAlignment="true" applyProtection="false">
      <alignment horizontal="general" vertical="top" textRotation="0" wrapText="true" indent="0" shrinkToFit="false"/>
      <protection locked="true" hidden="false"/>
    </xf>
    <xf numFmtId="169" fontId="12" fillId="0" borderId="1" xfId="0" applyFont="true" applyBorder="true" applyAlignment="true" applyProtection="false">
      <alignment horizontal="general" vertical="top" textRotation="0" wrapText="tru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70" fontId="10" fillId="0" borderId="1" xfId="0" applyFont="tru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top" textRotation="0" wrapText="false" indent="0" shrinkToFit="false"/>
      <protection locked="true" hidden="false"/>
    </xf>
    <xf numFmtId="164" fontId="21" fillId="0" borderId="1" xfId="0" applyFont="true" applyBorder="true" applyAlignment="fals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71" fontId="12" fillId="0" borderId="1" xfId="0" applyFont="true" applyBorder="true" applyAlignment="true" applyProtection="false">
      <alignment horizontal="general" vertical="top" textRotation="0" wrapText="false" indent="0" shrinkToFit="false"/>
      <protection locked="true" hidden="false"/>
    </xf>
    <xf numFmtId="171" fontId="10" fillId="0"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72" fontId="12" fillId="0" borderId="1" xfId="0" applyFont="true" applyBorder="true" applyAlignment="true" applyProtection="false">
      <alignment horizontal="general" vertical="top" textRotation="0" wrapText="false" indent="0" shrinkToFit="false"/>
      <protection locked="true" hidden="false"/>
    </xf>
    <xf numFmtId="171" fontId="10" fillId="2" borderId="1" xfId="0" applyFont="true" applyBorder="true" applyAlignment="true" applyProtection="false">
      <alignment horizontal="general" vertical="top" textRotation="0" wrapText="false" indent="0" shrinkToFit="false"/>
      <protection locked="true" hidden="false"/>
    </xf>
    <xf numFmtId="173" fontId="12" fillId="0" borderId="1" xfId="0" applyFont="true" applyBorder="true" applyAlignment="true" applyProtection="false">
      <alignment horizontal="general" vertical="top" textRotation="0" wrapText="false" indent="0" shrinkToFit="false"/>
      <protection locked="true" hidden="false"/>
    </xf>
    <xf numFmtId="174" fontId="10" fillId="2" borderId="1" xfId="0" applyFont="true" applyBorder="true" applyAlignment="true" applyProtection="false">
      <alignment horizontal="general" vertical="top" textRotation="0" wrapText="false" indent="0" shrinkToFit="false"/>
      <protection locked="true" hidden="false"/>
    </xf>
    <xf numFmtId="174" fontId="10" fillId="0" borderId="1" xfId="0" applyFont="true" applyBorder="true" applyAlignment="true" applyProtection="false">
      <alignment horizontal="general" vertical="top" textRotation="0" wrapText="false" indent="0" shrinkToFit="false"/>
      <protection locked="true" hidden="false"/>
    </xf>
    <xf numFmtId="174" fontId="12" fillId="0" borderId="1" xfId="0" applyFont="true" applyBorder="true" applyAlignment="true" applyProtection="false">
      <alignment horizontal="general" vertical="top" textRotation="0" wrapText="false" indent="0" shrinkToFit="false"/>
      <protection locked="true" hidden="false"/>
    </xf>
    <xf numFmtId="164" fontId="10" fillId="2"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ont>
        <name val="Arial"/>
        <charset val="1"/>
        <family val="0"/>
        <b val="1"/>
        <color rgb="FF006227"/>
      </font>
      <fill>
        <patternFill>
          <bgColor rgb="FFE7F9EA"/>
        </patternFill>
      </fill>
    </dxf>
    <dxf>
      <font>
        <name val="Arial"/>
        <charset val="1"/>
        <family val="0"/>
        <b val="1"/>
        <color rgb="FF7A4B00"/>
      </font>
      <fill>
        <patternFill>
          <bgColor rgb="FFFFF4DB"/>
        </patternFill>
      </fill>
    </dxf>
    <dxf>
      <font>
        <name val="Arial"/>
        <charset val="1"/>
        <family val="0"/>
        <b val="1"/>
        <color rgb="FF9B1C1C"/>
      </font>
      <fill>
        <patternFill>
          <bgColor rgb="FFFDECEC"/>
        </patternFill>
      </fill>
    </dxf>
    <dxf>
      <font>
        <name val="Arial"/>
        <charset val="1"/>
        <family val="0"/>
        <color rgb="FF9B1C1C"/>
      </font>
      <fill>
        <patternFill>
          <bgColor rgb="FFFDECEC"/>
        </patternFill>
      </fill>
    </dxf>
    <dxf>
      <font>
        <name val="Arial"/>
        <charset val="1"/>
        <family val="0"/>
        <color rgb="FF006227"/>
      </font>
      <fill>
        <patternFill>
          <bgColor rgb="FFE7F9EA"/>
        </patternFill>
      </fill>
    </dxf>
    <dxf>
      <font>
        <name val="Arial"/>
        <charset val="1"/>
        <family val="0"/>
        <color rgb="FF7A4B00"/>
      </font>
      <fill>
        <patternFill>
          <bgColor rgb="FFFFF4DB"/>
        </patternFill>
      </fill>
    </dxf>
    <dxf>
      <font>
        <name val="Arial"/>
        <charset val="1"/>
        <family val="0"/>
        <b val="1"/>
        <color rgb="FF6624A2"/>
      </font>
      <fill>
        <patternFill>
          <bgColor rgb="FFF3ECFB"/>
        </patternFill>
      </fill>
    </dxf>
  </dxfs>
  <colors>
    <indexedColors>
      <rgbColor rgb="FF000000"/>
      <rgbColor rgb="FFFFFFFF"/>
      <rgbColor rgb="FFFF0000"/>
      <rgbColor rgb="FF00FF00"/>
      <rgbColor rgb="FF0000FF"/>
      <rgbColor rgb="FFFFFF00"/>
      <rgbColor rgb="FFFF00FF"/>
      <rgbColor rgb="FF00FFFF"/>
      <rgbColor rgb="FF800000"/>
      <rgbColor rgb="FF006227"/>
      <rgbColor rgb="FF000080"/>
      <rgbColor rgb="FF7A4B00"/>
      <rgbColor rgb="FF800080"/>
      <rgbColor rgb="FF008080"/>
      <rgbColor rgb="FFC9B3E6"/>
      <rgbColor rgb="FF878787"/>
      <rgbColor rgb="FF9999FF"/>
      <rgbColor rgb="FF7F34C5"/>
      <rgbColor rgb="FFFFF4DB"/>
      <rgbColor rgb="FFE7F9E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7F6F8"/>
      <rgbColor rgb="FFE2E1E3"/>
      <rgbColor rgb="FFFDECEC"/>
      <rgbColor rgb="FF99CCFF"/>
      <rgbColor rgb="FFFF99CC"/>
      <rgbColor rgb="FFC79AF3"/>
      <rgbColor rgb="FFF3ECFB"/>
      <rgbColor rgb="FF3366FF"/>
      <rgbColor rgb="FF33CCCC"/>
      <rgbColor rgb="FF99CC00"/>
      <rgbColor rgb="FFFFCC00"/>
      <rgbColor rgb="FFFF9900"/>
      <rgbColor rgb="FFFF6600"/>
      <rgbColor rgb="FF5A5A61"/>
      <rgbColor rgb="FF969696"/>
      <rgbColor rgb="FF003366"/>
      <rgbColor rgb="FF339966"/>
      <rgbColor rgb="FF003300"/>
      <rgbColor rgb="FF333300"/>
      <rgbColor rgb="FF9B1C1C"/>
      <rgbColor rgb="FF993366"/>
      <rgbColor rgb="FF6624A2"/>
      <rgbColor rgb="FF1D1F2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Cases by Level 1 area</a:t>
            </a:r>
          </a:p>
        </c:rich>
      </c:tx>
      <c:overlay val="0"/>
      <c:spPr>
        <a:noFill/>
        <a:ln w="0">
          <a:noFill/>
        </a:ln>
      </c:spPr>
    </c:title>
    <c:autoTitleDeleted val="0"/>
    <c:plotArea>
      <c:barChart>
        <c:barDir val="bar"/>
        <c:grouping val="clustered"/>
        <c:varyColors val="0"/>
        <c:ser>
          <c:idx val="0"/>
          <c:order val="0"/>
          <c:tx>
            <c:strRef>
              <c:f>'Theme Summary'!B15</c:f>
              <c:strCache>
                <c:ptCount val="1"/>
                <c:pt idx="0">
                  <c:v>Cases</c:v>
                </c:pt>
              </c:strCache>
            </c:strRef>
          </c:tx>
          <c:spPr>
            <a:solidFill>
              <a:srgbClr val="7f34c5"/>
            </a:solidFill>
            <a:ln w="0">
              <a:solidFill>
                <a:srgbClr val="7f34c5"/>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'Theme Summary'!$A$16:$A$25</c:f>
              <c:strCache>
                <c:ptCount val="10"/>
                <c:pt idx="0">
                  <c:v>Product</c:v>
                </c:pt>
                <c:pt idx="1">
                  <c:v>Delivery &amp; Shipping</c:v>
                </c:pt>
                <c:pt idx="2">
                  <c:v>Orders &amp; Fulfillment</c:v>
                </c:pt>
                <c:pt idx="3">
                  <c:v>Billing &amp; Payments</c:v>
                </c:pt>
                <c:pt idx="4">
                  <c:v>Returns &amp; Warranty</c:v>
                </c:pt>
                <c:pt idx="5">
                  <c:v>Installation &amp; Use</c:v>
                </c:pt>
                <c:pt idx="6">
                  <c:v>Service Experience</c:v>
                </c:pt>
                <c:pt idx="7">
                  <c:v>Website &amp; Account</c:v>
                </c:pt>
                <c:pt idx="8">
                  <c:v>Praise &amp; Suggestions</c:v>
                </c:pt>
                <c:pt idx="9">
                  <c:v>Other</c:v>
                </c:pt>
              </c:strCache>
            </c:strRef>
          </c:cat>
          <c:val>
            <c:numRef>
              <c:f>'Theme Summary'!$B$16:$B$25</c:f>
              <c:numCache>
                <c:formatCode>0</c:formatCode>
                <c:ptCount val="10"/>
                <c:pt idx="0">
                  <c:v>0</c:v>
                </c:pt>
                <c:pt idx="1">
                  <c:v>1</c:v>
                </c:pt>
                <c:pt idx="2">
                  <c:v>0</c:v>
                </c:pt>
                <c:pt idx="3">
                  <c:v>0</c:v>
                </c:pt>
                <c:pt idx="4">
                  <c:v>0</c:v>
                </c:pt>
                <c:pt idx="5">
                  <c:v>0</c:v>
                </c:pt>
                <c:pt idx="6">
                  <c:v>0</c:v>
                </c:pt>
                <c:pt idx="7">
                  <c:v>0</c:v>
                </c:pt>
                <c:pt idx="8">
                  <c:v>0</c:v>
                </c:pt>
                <c:pt idx="9">
                  <c:v>0</c:v>
                </c:pt>
              </c:numCache>
            </c:numRef>
          </c:val>
        </c:ser>
        <c:gapWidth val="150"/>
        <c:overlap val="0"/>
        <c:axId val="52580758"/>
        <c:axId val="76241555"/>
      </c:barChart>
      <c:catAx>
        <c:axId val="52580758"/>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6241555"/>
        <c:crosses val="autoZero"/>
        <c:auto val="1"/>
        <c:lblAlgn val="ctr"/>
        <c:lblOffset val="100"/>
        <c:noMultiLvlLbl val="0"/>
      </c:catAx>
      <c:valAx>
        <c:axId val="76241555"/>
        <c:scaling>
          <c:orientation val="minMax"/>
        </c:scaling>
        <c:delete val="0"/>
        <c:axPos val="l"/>
        <c:majorGridlines>
          <c:spPr>
            <a:ln w="9360">
              <a:solidFill>
                <a:srgbClr val="878787"/>
              </a:solidFill>
              <a:round/>
            </a:ln>
          </c:spPr>
        </c:majorGridlines>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258075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Weekly rate against its normal range</a:t>
            </a:r>
          </a:p>
        </c:rich>
      </c:tx>
      <c:overlay val="0"/>
      <c:spPr>
        <a:noFill/>
        <a:ln w="0">
          <a:noFill/>
        </a:ln>
      </c:spPr>
    </c:title>
    <c:autoTitleDeleted val="0"/>
    <c:plotArea>
      <c:lineChart>
        <c:grouping val="standard"/>
        <c:varyColors val="0"/>
        <c:ser>
          <c:idx val="0"/>
          <c:order val="0"/>
          <c:tx>
            <c:strRef>
              <c:f>'Normal Range'!D7</c:f>
              <c:strCache>
                <c:ptCount val="1"/>
                <c:pt idx="0">
                  <c:v>Rate</c:v>
                </c:pt>
              </c:strCache>
            </c:strRef>
          </c:tx>
          <c:spPr>
            <a:solidFill>
              <a:srgbClr val="7f34c5"/>
            </a:solidFill>
            <a:ln w="28080">
              <a:solidFill>
                <a:srgbClr val="7f34c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'Normal Range'!$A$8:$A$33</c:f>
              <c:strCache>
                <c:ptCount val="26"/>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pt idx="13">
                  <c:v/>
                </c:pt>
                <c:pt idx="14">
                  <c:v/>
                </c:pt>
                <c:pt idx="15">
                  <c:v/>
                </c:pt>
                <c:pt idx="16">
                  <c:v/>
                </c:pt>
                <c:pt idx="17">
                  <c:v/>
                </c:pt>
                <c:pt idx="18">
                  <c:v/>
                </c:pt>
                <c:pt idx="19">
                  <c:v/>
                </c:pt>
                <c:pt idx="20">
                  <c:v/>
                </c:pt>
                <c:pt idx="21">
                  <c:v/>
                </c:pt>
                <c:pt idx="22">
                  <c:v/>
                </c:pt>
                <c:pt idx="23">
                  <c:v/>
                </c:pt>
                <c:pt idx="24">
                  <c:v/>
                </c:pt>
                <c:pt idx="25">
                  <c:v/>
                </c:pt>
              </c:strCache>
            </c:strRef>
          </c:cat>
          <c:val>
            <c:numRef>
              <c:f>'Normal Range'!$D$8:$D$33</c:f>
              <c:numCache>
                <c:formatCode>0.0%</c:formatCode>
                <c:ptCount val="26"/>
                <c:pt idx="0">
                  <c:v>0.075</c:v>
                </c:pt>
                <c:pt idx="1">
                  <c:v>0.078</c:v>
                </c:pt>
                <c:pt idx="2">
                  <c:v>0.074</c:v>
                </c:pt>
                <c:pt idx="3">
                  <c:v>0.083</c:v>
                </c:pt>
                <c:pt idx="4">
                  <c:v>0.073</c:v>
                </c:pt>
                <c:pt idx="5">
                  <c:v>0.076</c:v>
                </c:pt>
                <c:pt idx="6">
                  <c:v>0.086</c:v>
                </c:pt>
                <c:pt idx="7">
                  <c:v>0.075</c:v>
                </c:pt>
                <c:pt idx="8">
                  <c:v>0.072</c:v>
                </c:pt>
                <c:pt idx="9">
                  <c:v>0.08</c:v>
                </c:pt>
                <c:pt idx="10">
                  <c:v>0.077</c:v>
                </c:pt>
                <c:pt idx="11">
                  <c:v>0.112</c:v>
                </c:pt>
                <c:pt idx="12">
                  <c:v>0.079</c:v>
                </c:pt>
              </c:numCache>
            </c:numRef>
          </c:val>
          <c:smooth val="1"/>
        </c:ser>
        <c:ser>
          <c:idx val="1"/>
          <c:order val="1"/>
          <c:tx>
            <c:strRef>
              <c:f>'Normal Range'!F7</c:f>
              <c:strCache>
                <c:ptCount val="1"/>
                <c:pt idx="0">
                  <c:v>Lower limit</c:v>
                </c:pt>
              </c:strCache>
            </c:strRef>
          </c:tx>
          <c:spPr>
            <a:solidFill>
              <a:srgbClr val="c79af3"/>
            </a:solidFill>
            <a:ln w="28440">
              <a:solidFill>
                <a:srgbClr val="c79af3"/>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'Normal Range'!$A$8:$A$33</c:f>
              <c:strCache>
                <c:ptCount val="26"/>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pt idx="13">
                  <c:v/>
                </c:pt>
                <c:pt idx="14">
                  <c:v/>
                </c:pt>
                <c:pt idx="15">
                  <c:v/>
                </c:pt>
                <c:pt idx="16">
                  <c:v/>
                </c:pt>
                <c:pt idx="17">
                  <c:v/>
                </c:pt>
                <c:pt idx="18">
                  <c:v/>
                </c:pt>
                <c:pt idx="19">
                  <c:v/>
                </c:pt>
                <c:pt idx="20">
                  <c:v/>
                </c:pt>
                <c:pt idx="21">
                  <c:v/>
                </c:pt>
                <c:pt idx="22">
                  <c:v/>
                </c:pt>
                <c:pt idx="23">
                  <c:v/>
                </c:pt>
                <c:pt idx="24">
                  <c:v/>
                </c:pt>
                <c:pt idx="25">
                  <c:v/>
                </c:pt>
              </c:strCache>
            </c:strRef>
          </c:cat>
          <c:val>
            <c:numRef>
              <c:f>'Normal Range'!$F$8:$F$33</c:f>
              <c:numCache>
                <c:formatCode>0.0%</c:formatCode>
                <c:ptCount val="26"/>
                <c:pt idx="0">
                  <c:v>0.0618010989342763</c:v>
                </c:pt>
                <c:pt idx="1">
                  <c:v>0.0618010989342763</c:v>
                </c:pt>
                <c:pt idx="2">
                  <c:v>0.0618010989342763</c:v>
                </c:pt>
                <c:pt idx="3">
                  <c:v>0.0618010989342763</c:v>
                </c:pt>
                <c:pt idx="4">
                  <c:v>0.0618010989342763</c:v>
                </c:pt>
                <c:pt idx="5">
                  <c:v>0.0618010989342763</c:v>
                </c:pt>
                <c:pt idx="6">
                  <c:v>0.0618010989342763</c:v>
                </c:pt>
                <c:pt idx="7">
                  <c:v>0.0618010989342763</c:v>
                </c:pt>
                <c:pt idx="8">
                  <c:v>0.0618010989342763</c:v>
                </c:pt>
                <c:pt idx="9">
                  <c:v>0.0618010989342763</c:v>
                </c:pt>
                <c:pt idx="10">
                  <c:v>0.0618010989342763</c:v>
                </c:pt>
                <c:pt idx="11">
                  <c:v>0.0618010989342763</c:v>
                </c:pt>
                <c:pt idx="12">
                  <c:v>0.0618010989342763</c:v>
                </c:pt>
              </c:numCache>
            </c:numRef>
          </c:val>
          <c:smooth val="1"/>
        </c:ser>
        <c:ser>
          <c:idx val="2"/>
          <c:order val="2"/>
          <c:tx>
            <c:strRef>
              <c:f>'Normal Range'!G7</c:f>
              <c:strCache>
                <c:ptCount val="1"/>
                <c:pt idx="0">
                  <c:v>Upper limit</c:v>
                </c:pt>
              </c:strCache>
            </c:strRef>
          </c:tx>
          <c:spPr>
            <a:solidFill>
              <a:srgbClr val="c79af3"/>
            </a:solidFill>
            <a:ln w="28440">
              <a:solidFill>
                <a:srgbClr val="c79af3"/>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'Normal Range'!$A$8:$A$33</c:f>
              <c:strCache>
                <c:ptCount val="26"/>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pt idx="13">
                  <c:v/>
                </c:pt>
                <c:pt idx="14">
                  <c:v/>
                </c:pt>
                <c:pt idx="15">
                  <c:v/>
                </c:pt>
                <c:pt idx="16">
                  <c:v/>
                </c:pt>
                <c:pt idx="17">
                  <c:v/>
                </c:pt>
                <c:pt idx="18">
                  <c:v/>
                </c:pt>
                <c:pt idx="19">
                  <c:v/>
                </c:pt>
                <c:pt idx="20">
                  <c:v/>
                </c:pt>
                <c:pt idx="21">
                  <c:v/>
                </c:pt>
                <c:pt idx="22">
                  <c:v/>
                </c:pt>
                <c:pt idx="23">
                  <c:v/>
                </c:pt>
                <c:pt idx="24">
                  <c:v/>
                </c:pt>
                <c:pt idx="25">
                  <c:v/>
                </c:pt>
              </c:strCache>
            </c:strRef>
          </c:cat>
          <c:val>
            <c:numRef>
              <c:f>'Normal Range'!$G$8:$G$33</c:f>
              <c:numCache>
                <c:formatCode>0.0%</c:formatCode>
                <c:ptCount val="26"/>
                <c:pt idx="0">
                  <c:v>0.0981989010657237</c:v>
                </c:pt>
                <c:pt idx="1">
                  <c:v>0.0981989010657237</c:v>
                </c:pt>
                <c:pt idx="2">
                  <c:v>0.0981989010657237</c:v>
                </c:pt>
                <c:pt idx="3">
                  <c:v>0.0981989010657237</c:v>
                </c:pt>
                <c:pt idx="4">
                  <c:v>0.0981989010657237</c:v>
                </c:pt>
                <c:pt idx="5">
                  <c:v>0.0981989010657237</c:v>
                </c:pt>
                <c:pt idx="6">
                  <c:v>0.0981989010657237</c:v>
                </c:pt>
                <c:pt idx="7">
                  <c:v>0.0981989010657237</c:v>
                </c:pt>
                <c:pt idx="8">
                  <c:v>0.0981989010657237</c:v>
                </c:pt>
                <c:pt idx="9">
                  <c:v>0.0981989010657237</c:v>
                </c:pt>
                <c:pt idx="10">
                  <c:v>0.0981989010657237</c:v>
                </c:pt>
                <c:pt idx="11">
                  <c:v>0.0981989010657237</c:v>
                </c:pt>
                <c:pt idx="12">
                  <c:v>0.0981989010657237</c:v>
                </c:pt>
              </c:numCache>
            </c:numRef>
          </c:val>
          <c:smooth val="1"/>
        </c:ser>
        <c:hiLowLines>
          <c:spPr>
            <a:ln w="0">
              <a:noFill/>
            </a:ln>
          </c:spPr>
        </c:hiLowLines>
        <c:marker val="0"/>
        <c:axId val="7002322"/>
        <c:axId val="88238630"/>
      </c:lineChart>
      <c:catAx>
        <c:axId val="700232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8238630"/>
        <c:crosses val="autoZero"/>
        <c:auto val="1"/>
        <c:lblAlgn val="ctr"/>
        <c:lblOffset val="100"/>
        <c:noMultiLvlLbl val="0"/>
      </c:catAx>
      <c:valAx>
        <c:axId val="8823863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02322"/>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3</xdr:row>
      <xdr:rowOff>0</xdr:rowOff>
    </xdr:from>
    <xdr:to>
      <xdr:col>21</xdr:col>
      <xdr:colOff>255960</xdr:colOff>
      <xdr:row>17</xdr:row>
      <xdr:rowOff>172800</xdr:rowOff>
    </xdr:to>
    <xdr:graphicFrame>
      <xdr:nvGraphicFramePr>
        <xdr:cNvPr id="0" name="Chart 1"/>
        <xdr:cNvGraphicFramePr/>
      </xdr:nvGraphicFramePr>
      <xdr:xfrm>
        <a:off x="14637960" y="733320"/>
        <a:ext cx="575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4</xdr:row>
      <xdr:rowOff>268560</xdr:rowOff>
    </xdr:from>
    <xdr:to>
      <xdr:col>19</xdr:col>
      <xdr:colOff>364320</xdr:colOff>
      <xdr:row>18</xdr:row>
      <xdr:rowOff>159480</xdr:rowOff>
    </xdr:to>
    <xdr:graphicFrame>
      <xdr:nvGraphicFramePr>
        <xdr:cNvPr id="1" name="Chart 1"/>
        <xdr:cNvGraphicFramePr/>
      </xdr:nvGraphicFramePr>
      <xdr:xfrm>
        <a:off x="10197360" y="1305000"/>
        <a:ext cx="647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tatquestions.com/book-demo" TargetMode="Externa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34C5"/>
    <pageSetUpPr fitToPage="true"/>
  </sheetPr>
  <dimension ref="B2:D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2"/>
    <col collapsed="false" customWidth="true" hidden="false" outlineLevel="0" max="4" min="4" style="0" width="40"/>
  </cols>
  <sheetData>
    <row r="2" customFormat="false" ht="26.8"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6" customFormat="false" ht="16.15" hidden="false" customHeight="false" outlineLevel="0" collapsed="false">
      <c r="B6" s="4" t="s">
        <v>3</v>
      </c>
      <c r="D6" s="5" t="s">
        <v>4</v>
      </c>
    </row>
    <row r="7" customFormat="false" ht="30" hidden="false" customHeight="true" outlineLevel="0" collapsed="false">
      <c r="B7" s="6" t="s">
        <v>5</v>
      </c>
      <c r="C7" s="7" t="s">
        <v>6</v>
      </c>
      <c r="D7" s="8" t="s">
        <v>7</v>
      </c>
    </row>
    <row r="8" customFormat="false" ht="30" hidden="false" customHeight="true" outlineLevel="0" collapsed="false">
      <c r="B8" s="6" t="s">
        <v>8</v>
      </c>
      <c r="C8" s="7" t="s">
        <v>9</v>
      </c>
      <c r="D8" s="8" t="s">
        <v>10</v>
      </c>
    </row>
    <row r="9" customFormat="false" ht="30" hidden="false" customHeight="true" outlineLevel="0" collapsed="false">
      <c r="B9" s="6" t="s">
        <v>11</v>
      </c>
      <c r="C9" s="7" t="s">
        <v>12</v>
      </c>
      <c r="D9" s="8" t="s">
        <v>13</v>
      </c>
    </row>
    <row r="10" customFormat="false" ht="30" hidden="false" customHeight="true" outlineLevel="0" collapsed="false">
      <c r="B10" s="6" t="s">
        <v>14</v>
      </c>
      <c r="C10" s="7" t="s">
        <v>15</v>
      </c>
      <c r="D10" s="8" t="s">
        <v>16</v>
      </c>
    </row>
    <row r="11" customFormat="false" ht="30" hidden="false" customHeight="true" outlineLevel="0" collapsed="false">
      <c r="B11" s="6" t="s">
        <v>17</v>
      </c>
      <c r="C11" s="7" t="s">
        <v>18</v>
      </c>
      <c r="D11" s="8" t="s">
        <v>19</v>
      </c>
    </row>
    <row r="12" customFormat="false" ht="30" hidden="false" customHeight="true" outlineLevel="0" collapsed="false">
      <c r="B12" s="6" t="s">
        <v>20</v>
      </c>
      <c r="C12" s="7" t="s">
        <v>21</v>
      </c>
      <c r="D12" s="8" t="s">
        <v>22</v>
      </c>
    </row>
    <row r="13" customFormat="false" ht="30" hidden="false" customHeight="true" outlineLevel="0" collapsed="false">
      <c r="B13" s="6" t="s">
        <v>23</v>
      </c>
      <c r="C13" s="7" t="s">
        <v>24</v>
      </c>
      <c r="D13" s="8" t="s">
        <v>25</v>
      </c>
    </row>
    <row r="14" customFormat="false" ht="30" hidden="false" customHeight="true" outlineLevel="0" collapsed="false">
      <c r="B14" s="6" t="s">
        <v>26</v>
      </c>
      <c r="C14" s="7" t="s">
        <v>27</v>
      </c>
      <c r="D14" s="8" t="s">
        <v>28</v>
      </c>
    </row>
    <row r="15" customFormat="false" ht="30" hidden="false" customHeight="true" outlineLevel="0" collapsed="false">
      <c r="B15" s="6" t="s">
        <v>29</v>
      </c>
      <c r="C15" s="7" t="s">
        <v>30</v>
      </c>
      <c r="D15" s="8" t="s">
        <v>31</v>
      </c>
    </row>
    <row r="16" customFormat="false" ht="30" hidden="false" customHeight="true" outlineLevel="0" collapsed="false">
      <c r="B16" s="6" t="s">
        <v>32</v>
      </c>
      <c r="C16" s="7" t="s">
        <v>33</v>
      </c>
      <c r="D16" s="8" t="s">
        <v>13</v>
      </c>
    </row>
    <row r="17" customFormat="false" ht="30" hidden="false" customHeight="true" outlineLevel="0" collapsed="false">
      <c r="B17" s="6" t="s">
        <v>34</v>
      </c>
      <c r="C17" s="7" t="s">
        <v>35</v>
      </c>
      <c r="D17" s="8"/>
    </row>
    <row r="18" customFormat="false" ht="30" hidden="false" customHeight="true" outlineLevel="0" collapsed="false">
      <c r="B18" s="6" t="s">
        <v>36</v>
      </c>
      <c r="C18" s="7" t="s">
        <v>37</v>
      </c>
      <c r="D18" s="8" t="s">
        <v>19</v>
      </c>
    </row>
    <row r="20" customFormat="false" ht="16.15" hidden="false" customHeight="false" outlineLevel="0" collapsed="false">
      <c r="B20" s="4" t="s">
        <v>38</v>
      </c>
    </row>
    <row r="21" customFormat="false" ht="15" hidden="false" customHeight="false" outlineLevel="0" collapsed="false">
      <c r="B21" s="9" t="s">
        <v>39</v>
      </c>
      <c r="C21" s="7" t="s">
        <v>40</v>
      </c>
    </row>
    <row r="22" customFormat="false" ht="15" hidden="false" customHeight="false" outlineLevel="0" collapsed="false">
      <c r="B22" s="10" t="s">
        <v>41</v>
      </c>
      <c r="C22" s="7" t="s">
        <v>42</v>
      </c>
    </row>
    <row r="23" customFormat="false" ht="15" hidden="false" customHeight="false" outlineLevel="0" collapsed="false">
      <c r="B23" s="11" t="s">
        <v>43</v>
      </c>
      <c r="C23" s="7" t="s">
        <v>44</v>
      </c>
    </row>
    <row r="25" customFormat="false" ht="16.15" hidden="false" customHeight="false" outlineLevel="0" collapsed="false">
      <c r="B25" s="4" t="s">
        <v>45</v>
      </c>
    </row>
    <row r="26" customFormat="false" ht="30" hidden="false" customHeight="true" outlineLevel="0" collapsed="false">
      <c r="B26" s="12" t="s">
        <v>46</v>
      </c>
      <c r="C26" s="7" t="s">
        <v>47</v>
      </c>
    </row>
    <row r="27" customFormat="false" ht="30" hidden="false" customHeight="true" outlineLevel="0" collapsed="false">
      <c r="B27" s="12" t="s">
        <v>46</v>
      </c>
      <c r="C27" s="7" t="s">
        <v>48</v>
      </c>
    </row>
    <row r="28" customFormat="false" ht="30" hidden="false" customHeight="true" outlineLevel="0" collapsed="false">
      <c r="B28" s="12" t="s">
        <v>46</v>
      </c>
      <c r="C28" s="7" t="s">
        <v>49</v>
      </c>
    </row>
    <row r="30" customFormat="false" ht="16.15" hidden="false" customHeight="false" outlineLevel="0" collapsed="false">
      <c r="B30" s="13" t="s">
        <v>50</v>
      </c>
      <c r="C30" s="14"/>
    </row>
    <row r="31" customFormat="false" ht="42" hidden="false" customHeight="true" outlineLevel="0" collapsed="false">
      <c r="B31" s="15" t="s">
        <v>51</v>
      </c>
      <c r="C31" s="15"/>
    </row>
    <row r="32" customFormat="false" ht="15" hidden="false" customHeight="false" outlineLevel="0" collapsed="false">
      <c r="B32" s="16" t="s">
        <v>52</v>
      </c>
      <c r="C32" s="17"/>
    </row>
    <row r="34" customFormat="false" ht="15" hidden="false" customHeight="false" outlineLevel="0" collapsed="false">
      <c r="B34" s="18" t="s">
        <v>53</v>
      </c>
    </row>
  </sheetData>
  <mergeCells count="1">
    <mergeCell ref="B31:C31"/>
  </mergeCells>
  <hyperlinks>
    <hyperlink ref="B32" r:id="rId1" display="Book a 30-minute demo: statquestions.com/book-demo"/>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34C5"/>
    <pageSetUpPr fitToPage="true"/>
  </sheetPr>
  <dimension ref="B1:E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0"/>
    <col collapsed="false" customWidth="true" hidden="false" outlineLevel="0" max="4" min="3" style="0" width="50"/>
    <col collapsed="false" customWidth="true" hidden="false" outlineLevel="0" max="5" min="5" style="0" width="34"/>
  </cols>
  <sheetData>
    <row r="1" customFormat="false" ht="22.05" hidden="false" customHeight="false" outlineLevel="0" collapsed="false">
      <c r="B1" s="19" t="s">
        <v>54</v>
      </c>
    </row>
    <row r="2" customFormat="false" ht="15" hidden="false" customHeight="false" outlineLevel="0" collapsed="false">
      <c r="B2" s="20" t="s">
        <v>55</v>
      </c>
    </row>
    <row r="4" customFormat="false" ht="16.15" hidden="false" customHeight="false" outlineLevel="0" collapsed="false">
      <c r="B4" s="4" t="s">
        <v>56</v>
      </c>
    </row>
    <row r="5" customFormat="false" ht="30" hidden="false" customHeight="true" outlineLevel="0" collapsed="false">
      <c r="B5" s="12" t="s">
        <v>46</v>
      </c>
      <c r="C5" s="21" t="s">
        <v>57</v>
      </c>
      <c r="D5" s="21"/>
      <c r="E5" s="21"/>
    </row>
    <row r="6" customFormat="false" ht="30" hidden="false" customHeight="true" outlineLevel="0" collapsed="false">
      <c r="B6" s="12" t="s">
        <v>46</v>
      </c>
      <c r="C6" s="21" t="s">
        <v>58</v>
      </c>
      <c r="D6" s="21"/>
      <c r="E6" s="21"/>
    </row>
    <row r="7" customFormat="false" ht="30" hidden="false" customHeight="true" outlineLevel="0" collapsed="false">
      <c r="B7" s="12" t="s">
        <v>46</v>
      </c>
      <c r="C7" s="21" t="s">
        <v>59</v>
      </c>
      <c r="D7" s="21"/>
      <c r="E7" s="21"/>
    </row>
    <row r="9" customFormat="false" ht="16.15" hidden="false" customHeight="false" outlineLevel="0" collapsed="false">
      <c r="B9" s="4" t="s">
        <v>60</v>
      </c>
    </row>
    <row r="10" customFormat="false" ht="24" hidden="false" customHeight="true" outlineLevel="0" collapsed="false">
      <c r="B10" s="22" t="s">
        <v>61</v>
      </c>
      <c r="C10" s="22" t="s">
        <v>62</v>
      </c>
      <c r="D10" s="22" t="s">
        <v>63</v>
      </c>
      <c r="E10" s="22" t="s">
        <v>64</v>
      </c>
    </row>
    <row r="11" customFormat="false" ht="57.75" hidden="false" customHeight="true" outlineLevel="0" collapsed="false">
      <c r="B11" s="23" t="s">
        <v>65</v>
      </c>
      <c r="C11" s="24" t="s">
        <v>66</v>
      </c>
      <c r="D11" s="24" t="s">
        <v>67</v>
      </c>
      <c r="E11" s="24" t="s">
        <v>68</v>
      </c>
    </row>
    <row r="12" customFormat="false" ht="57.75" hidden="false" customHeight="true" outlineLevel="0" collapsed="false">
      <c r="B12" s="23" t="s">
        <v>69</v>
      </c>
      <c r="C12" s="24" t="s">
        <v>70</v>
      </c>
      <c r="D12" s="24" t="s">
        <v>71</v>
      </c>
      <c r="E12" s="24" t="s">
        <v>72</v>
      </c>
    </row>
    <row r="13" customFormat="false" ht="57.75" hidden="false" customHeight="true" outlineLevel="0" collapsed="false">
      <c r="B13" s="23" t="s">
        <v>73</v>
      </c>
      <c r="C13" s="24" t="s">
        <v>74</v>
      </c>
      <c r="D13" s="24" t="s">
        <v>75</v>
      </c>
      <c r="E13" s="24" t="s">
        <v>76</v>
      </c>
    </row>
    <row r="14" customFormat="false" ht="57.75" hidden="false" customHeight="true" outlineLevel="0" collapsed="false">
      <c r="B14" s="23" t="s">
        <v>77</v>
      </c>
      <c r="C14" s="24" t="s">
        <v>78</v>
      </c>
      <c r="D14" s="24" t="s">
        <v>79</v>
      </c>
      <c r="E14" s="24" t="s">
        <v>80</v>
      </c>
    </row>
    <row r="15" customFormat="false" ht="57.75" hidden="false" customHeight="true" outlineLevel="0" collapsed="false">
      <c r="B15" s="23" t="s">
        <v>81</v>
      </c>
      <c r="C15" s="24" t="s">
        <v>82</v>
      </c>
      <c r="D15" s="24" t="s">
        <v>83</v>
      </c>
      <c r="E15" s="24" t="s">
        <v>84</v>
      </c>
    </row>
    <row r="16" customFormat="false" ht="57.75" hidden="false" customHeight="true" outlineLevel="0" collapsed="false">
      <c r="B16" s="23" t="s">
        <v>85</v>
      </c>
      <c r="C16" s="24" t="s">
        <v>86</v>
      </c>
      <c r="D16" s="24" t="s">
        <v>87</v>
      </c>
      <c r="E16" s="24" t="s">
        <v>88</v>
      </c>
    </row>
    <row r="17" customFormat="false" ht="57.75" hidden="false" customHeight="true" outlineLevel="0" collapsed="false">
      <c r="B17" s="23" t="s">
        <v>89</v>
      </c>
      <c r="C17" s="24" t="s">
        <v>90</v>
      </c>
      <c r="D17" s="24" t="s">
        <v>91</v>
      </c>
      <c r="E17" s="24" t="s">
        <v>92</v>
      </c>
    </row>
    <row r="18" customFormat="false" ht="57.75" hidden="false" customHeight="true" outlineLevel="0" collapsed="false">
      <c r="B18" s="23" t="s">
        <v>93</v>
      </c>
      <c r="C18" s="24" t="s">
        <v>94</v>
      </c>
      <c r="D18" s="24" t="s">
        <v>95</v>
      </c>
      <c r="E18" s="24" t="s">
        <v>96</v>
      </c>
    </row>
    <row r="19" customFormat="false" ht="57.75" hidden="false" customHeight="true" outlineLevel="0" collapsed="false">
      <c r="B19" s="23" t="s">
        <v>97</v>
      </c>
      <c r="C19" s="24" t="s">
        <v>98</v>
      </c>
      <c r="D19" s="24" t="s">
        <v>99</v>
      </c>
      <c r="E19" s="24" t="s">
        <v>100</v>
      </c>
    </row>
    <row r="21" customFormat="false" ht="16.15" hidden="false" customHeight="false" outlineLevel="0" collapsed="false">
      <c r="B21" s="4" t="s">
        <v>101</v>
      </c>
    </row>
    <row r="22" customFormat="false" ht="15" hidden="false" customHeight="true" outlineLevel="0" collapsed="false">
      <c r="B22" s="25" t="s">
        <v>102</v>
      </c>
      <c r="C22" s="26" t="s">
        <v>103</v>
      </c>
      <c r="D22" s="26"/>
      <c r="E22" s="26"/>
    </row>
    <row r="23" customFormat="false" ht="15" hidden="false" customHeight="true" outlineLevel="0" collapsed="false">
      <c r="B23" s="27" t="s">
        <v>104</v>
      </c>
      <c r="C23" s="26" t="s">
        <v>105</v>
      </c>
      <c r="D23" s="26"/>
      <c r="E23" s="26"/>
    </row>
    <row r="24" customFormat="false" ht="15" hidden="false" customHeight="true" outlineLevel="0" collapsed="false">
      <c r="B24" s="25" t="s">
        <v>106</v>
      </c>
      <c r="C24" s="26" t="s">
        <v>107</v>
      </c>
      <c r="D24" s="26"/>
      <c r="E24" s="26"/>
    </row>
    <row r="25" customFormat="false" ht="15" hidden="false" customHeight="true" outlineLevel="0" collapsed="false">
      <c r="B25" s="25" t="s">
        <v>108</v>
      </c>
      <c r="C25" s="26" t="s">
        <v>109</v>
      </c>
      <c r="D25" s="26"/>
      <c r="E25" s="26"/>
    </row>
    <row r="26" customFormat="false" ht="15" hidden="false" customHeight="true" outlineLevel="0" collapsed="false">
      <c r="B26" s="25" t="s">
        <v>110</v>
      </c>
      <c r="C26" s="26" t="s">
        <v>111</v>
      </c>
      <c r="D26" s="26"/>
      <c r="E26" s="26"/>
    </row>
    <row r="27" customFormat="false" ht="15" hidden="false" customHeight="true" outlineLevel="0" collapsed="false">
      <c r="B27" s="25" t="s">
        <v>112</v>
      </c>
      <c r="C27" s="26" t="s">
        <v>113</v>
      </c>
      <c r="D27" s="26"/>
      <c r="E27" s="26"/>
    </row>
    <row r="28" customFormat="false" ht="15" hidden="false" customHeight="false" outlineLevel="0" collapsed="false">
      <c r="B28" s="28" t="s">
        <v>114</v>
      </c>
    </row>
    <row r="30" customFormat="false" ht="16.15" hidden="false" customHeight="false" outlineLevel="0" collapsed="false">
      <c r="B30" s="4" t="s">
        <v>115</v>
      </c>
    </row>
    <row r="31" customFormat="false" ht="15" hidden="false" customHeight="false" outlineLevel="0" collapsed="false">
      <c r="B31" s="28" t="s">
        <v>116</v>
      </c>
    </row>
    <row r="32" customFormat="false" ht="15" hidden="false" customHeight="false" outlineLevel="0" collapsed="false">
      <c r="B32" s="22" t="s">
        <v>117</v>
      </c>
      <c r="C32" s="22" t="s">
        <v>118</v>
      </c>
      <c r="D32" s="22" t="s">
        <v>119</v>
      </c>
      <c r="E32" s="22" t="s">
        <v>120</v>
      </c>
    </row>
    <row r="33" customFormat="false" ht="30" hidden="false" customHeight="true" outlineLevel="0" collapsed="false">
      <c r="B33" s="23" t="s">
        <v>121</v>
      </c>
      <c r="C33" s="24" t="s">
        <v>122</v>
      </c>
      <c r="D33" s="29"/>
      <c r="E33" s="29"/>
    </row>
    <row r="34" customFormat="false" ht="30" hidden="false" customHeight="true" outlineLevel="0" collapsed="false">
      <c r="B34" s="23" t="s">
        <v>123</v>
      </c>
      <c r="C34" s="24" t="s">
        <v>124</v>
      </c>
      <c r="D34" s="29"/>
      <c r="E34" s="29"/>
    </row>
    <row r="35" customFormat="false" ht="30" hidden="false" customHeight="true" outlineLevel="0" collapsed="false">
      <c r="B35" s="23" t="s">
        <v>125</v>
      </c>
      <c r="C35" s="24" t="s">
        <v>126</v>
      </c>
      <c r="D35" s="29"/>
      <c r="E35" s="29"/>
    </row>
    <row r="36" customFormat="false" ht="30" hidden="false" customHeight="true" outlineLevel="0" collapsed="false">
      <c r="B36" s="23" t="s">
        <v>127</v>
      </c>
      <c r="C36" s="24" t="s">
        <v>128</v>
      </c>
      <c r="D36" s="29"/>
      <c r="E36" s="29"/>
    </row>
    <row r="37" customFormat="false" ht="30" hidden="false" customHeight="true" outlineLevel="0" collapsed="false">
      <c r="B37" s="23" t="s">
        <v>129</v>
      </c>
      <c r="C37" s="24" t="s">
        <v>130</v>
      </c>
      <c r="D37" s="29"/>
      <c r="E37" s="29"/>
    </row>
    <row r="38" customFormat="false" ht="30" hidden="false" customHeight="true" outlineLevel="0" collapsed="false">
      <c r="B38" s="23" t="s">
        <v>131</v>
      </c>
      <c r="C38" s="24" t="s">
        <v>132</v>
      </c>
      <c r="D38" s="29"/>
      <c r="E38" s="29"/>
    </row>
    <row r="39" customFormat="false" ht="30" hidden="false" customHeight="true" outlineLevel="0" collapsed="false">
      <c r="B39" s="23" t="s">
        <v>133</v>
      </c>
      <c r="C39" s="24" t="s">
        <v>134</v>
      </c>
      <c r="D39" s="29"/>
      <c r="E39" s="29"/>
    </row>
    <row r="40" customFormat="false" ht="30" hidden="false" customHeight="true" outlineLevel="0" collapsed="false">
      <c r="B40" s="23" t="s">
        <v>135</v>
      </c>
      <c r="C40" s="24" t="s">
        <v>136</v>
      </c>
      <c r="D40" s="29"/>
      <c r="E40" s="29"/>
    </row>
    <row r="41" customFormat="false" ht="15" hidden="false" customHeight="false" outlineLevel="0" collapsed="false">
      <c r="B41" s="30" t="s">
        <v>137</v>
      </c>
      <c r="C41" s="24"/>
      <c r="D41" s="31" t="str">
        <f aca="false">IF(COUNT(D33:D40)=0,"",SUM(D33:D40))</f>
        <v/>
      </c>
      <c r="E41" s="31" t="str">
        <f aca="false">IF(COUNT(E33:E40)=0,"",SUM(E33:E40))</f>
        <v/>
      </c>
    </row>
    <row r="42" customFormat="false" ht="30" hidden="false" customHeight="true" outlineLevel="0" collapsed="false">
      <c r="B42" s="30" t="s">
        <v>138</v>
      </c>
      <c r="C42" s="24"/>
      <c r="D42" s="30" t="str">
        <f aca="false">IF(D41="","",IF(COUNT(D33:D40)&lt;8,"Score all 8 statements",IF(D41&gt;=33,"Strong: keep it maintained",IF(D41&gt;=22,"Building: fix the lowest scores first","Starting out: begin with Starter Taxonomy"))))</f>
        <v/>
      </c>
      <c r="E42" s="30" t="str">
        <f aca="false">IF(E41="","",IF(COUNT(E33:E40)&lt;8,"Score all 8 statements",IF(E41&gt;=33,"Strong: keep it maintained",IF(E41&gt;=22,"Building: fix the lowest scores first","Starting out: begin with Starter Taxonomy"))))</f>
        <v/>
      </c>
    </row>
    <row r="43" customFormat="false" ht="15" hidden="false" customHeight="false" outlineLevel="0" collapsed="false">
      <c r="B43" s="28" t="s">
        <v>139</v>
      </c>
    </row>
    <row r="45" customFormat="false" ht="16.15" hidden="false" customHeight="false" outlineLevel="0" collapsed="false">
      <c r="B45" s="4" t="s">
        <v>140</v>
      </c>
    </row>
    <row r="46" customFormat="false" ht="15" hidden="false" customHeight="true" outlineLevel="0" collapsed="false">
      <c r="B46" s="12" t="s">
        <v>46</v>
      </c>
      <c r="C46" s="21" t="s">
        <v>141</v>
      </c>
      <c r="D46" s="21"/>
      <c r="E46" s="21"/>
    </row>
    <row r="47" customFormat="false" ht="15" hidden="false" customHeight="true" outlineLevel="0" collapsed="false">
      <c r="B47" s="12" t="s">
        <v>46</v>
      </c>
      <c r="C47" s="21" t="s">
        <v>142</v>
      </c>
      <c r="D47" s="21"/>
      <c r="E47" s="21"/>
    </row>
    <row r="48" customFormat="false" ht="15" hidden="false" customHeight="true" outlineLevel="0" collapsed="false">
      <c r="B48" s="12" t="s">
        <v>46</v>
      </c>
      <c r="C48" s="21" t="s">
        <v>143</v>
      </c>
      <c r="D48" s="21"/>
      <c r="E48" s="21"/>
    </row>
    <row r="49" customFormat="false" ht="15" hidden="false" customHeight="true" outlineLevel="0" collapsed="false">
      <c r="B49" s="12" t="s">
        <v>46</v>
      </c>
      <c r="C49" s="21" t="s">
        <v>144</v>
      </c>
      <c r="D49" s="21"/>
      <c r="E49" s="21"/>
    </row>
    <row r="50" customFormat="false" ht="15" hidden="false" customHeight="true" outlineLevel="0" collapsed="false">
      <c r="B50" s="12" t="s">
        <v>46</v>
      </c>
      <c r="C50" s="21" t="s">
        <v>145</v>
      </c>
      <c r="D50" s="21"/>
      <c r="E50" s="21"/>
    </row>
    <row r="51" customFormat="false" ht="15" hidden="false" customHeight="true" outlineLevel="0" collapsed="false">
      <c r="B51" s="12" t="s">
        <v>46</v>
      </c>
      <c r="C51" s="21" t="s">
        <v>146</v>
      </c>
      <c r="D51" s="21"/>
      <c r="E51" s="21"/>
    </row>
  </sheetData>
  <mergeCells count="15">
    <mergeCell ref="C5:E5"/>
    <mergeCell ref="C6:E6"/>
    <mergeCell ref="C7:E7"/>
    <mergeCell ref="C22:E22"/>
    <mergeCell ref="C23:E23"/>
    <mergeCell ref="C24:E24"/>
    <mergeCell ref="C25:E25"/>
    <mergeCell ref="C26:E26"/>
    <mergeCell ref="C27:E27"/>
    <mergeCell ref="C46:E46"/>
    <mergeCell ref="C47:E47"/>
    <mergeCell ref="C48:E48"/>
    <mergeCell ref="C49:E49"/>
    <mergeCell ref="C50:E50"/>
    <mergeCell ref="C51:E51"/>
  </mergeCells>
  <conditionalFormatting sqref="D42">
    <cfRule type="expression" priority="2" aboveAverage="0" equalAverage="0" bottom="0" percent="0" rank="0" text="" dxfId="0">
      <formula>LEFT(D42,6)="Strong"</formula>
    </cfRule>
    <cfRule type="expression" priority="3" aboveAverage="0" equalAverage="0" bottom="0" percent="0" rank="0" text="" dxfId="1">
      <formula>LEFT(D42,8)="Building"</formula>
    </cfRule>
    <cfRule type="expression" priority="4" aboveAverage="0" equalAverage="0" bottom="0" percent="0" rank="0" text="" dxfId="2">
      <formula>LEFT(D42,8)="Starting"</formula>
    </cfRule>
  </conditionalFormatting>
  <conditionalFormatting sqref="E42">
    <cfRule type="expression" priority="5" aboveAverage="0" equalAverage="0" bottom="0" percent="0" rank="0" text="" dxfId="0">
      <formula>LEFT(E42,6)="Strong"</formula>
    </cfRule>
    <cfRule type="expression" priority="6" aboveAverage="0" equalAverage="0" bottom="0" percent="0" rank="0" text="" dxfId="1">
      <formula>LEFT(E42,8)="Building"</formula>
    </cfRule>
    <cfRule type="expression" priority="7" aboveAverage="0" equalAverage="0" bottom="0" percent="0" rank="0" text="" dxfId="2">
      <formula>LEFT(E42,8)="Starting"</formula>
    </cfRule>
  </conditionalFormatting>
  <dataValidations count="1">
    <dataValidation allowBlank="true" error="Type a whole number from 1 to 5." errorStyle="stop" errorTitle="Score 1 to 5" operator="between" showDropDown="false" showErrorMessage="true" showInputMessage="false" sqref="D33:E40"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B3E6"/>
    <pageSetUpPr fitToPage="true"/>
  </sheetPr>
  <dimension ref="A1:J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0"/>
    <col collapsed="false" customWidth="true" hidden="false" outlineLevel="0" max="3" min="3" style="0" width="28"/>
    <col collapsed="false" customWidth="true" hidden="false" outlineLevel="0" max="4" min="4" style="0" width="34"/>
    <col collapsed="false" customWidth="true" hidden="false" outlineLevel="0" max="5" min="5" style="0" width="40"/>
    <col collapsed="false" customWidth="true" hidden="false" outlineLevel="0" max="6" min="6" style="0" width="30"/>
    <col collapsed="false" customWidth="true" hidden="false" outlineLevel="0" max="7" min="7" style="0" width="42"/>
    <col collapsed="false" customWidth="true" hidden="false" outlineLevel="0" max="8" min="8" style="0" width="40"/>
    <col collapsed="false" customWidth="true" hidden="false" outlineLevel="0" max="9" min="9" style="0" width="30"/>
    <col collapsed="false" customWidth="true" hidden="false" outlineLevel="0" max="10" min="10" style="0" width="22"/>
  </cols>
  <sheetData>
    <row r="1" customFormat="false" ht="27.75" hidden="false" customHeight="true" outlineLevel="0" collapsed="false">
      <c r="A1" s="32" t="s">
        <v>8</v>
      </c>
    </row>
    <row r="2" customFormat="false" ht="15" hidden="false" customHeight="false" outlineLevel="0" collapsed="false">
      <c r="A2" s="33" t="s">
        <v>147</v>
      </c>
    </row>
    <row r="3" customFormat="false" ht="15" hidden="false" customHeight="false" outlineLevel="0" collapsed="false">
      <c r="A3" s="34" t="s">
        <v>148</v>
      </c>
    </row>
    <row r="5" customFormat="false" ht="31.5" hidden="false" customHeight="true" outlineLevel="0" collapsed="false">
      <c r="A5" s="22" t="s">
        <v>149</v>
      </c>
      <c r="B5" s="22" t="s">
        <v>150</v>
      </c>
      <c r="C5" s="22" t="s">
        <v>151</v>
      </c>
      <c r="D5" s="22" t="s">
        <v>152</v>
      </c>
      <c r="E5" s="22" t="s">
        <v>153</v>
      </c>
      <c r="F5" s="22" t="s">
        <v>154</v>
      </c>
      <c r="G5" s="22" t="s">
        <v>155</v>
      </c>
      <c r="H5" s="22" t="s">
        <v>156</v>
      </c>
      <c r="I5" s="22" t="s">
        <v>157</v>
      </c>
      <c r="J5" s="22" t="s">
        <v>158</v>
      </c>
    </row>
    <row r="6" customFormat="false" ht="45" hidden="false" customHeight="true" outlineLevel="0" collapsed="false">
      <c r="A6" s="35" t="s">
        <v>159</v>
      </c>
      <c r="B6" s="35" t="s">
        <v>160</v>
      </c>
      <c r="C6" s="35" t="s">
        <v>161</v>
      </c>
      <c r="D6" s="36" t="s">
        <v>162</v>
      </c>
      <c r="E6" s="36" t="s">
        <v>163</v>
      </c>
      <c r="F6" s="36" t="s">
        <v>164</v>
      </c>
      <c r="G6" s="36" t="s">
        <v>165</v>
      </c>
      <c r="H6" s="36" t="s">
        <v>166</v>
      </c>
      <c r="I6" s="36" t="s">
        <v>167</v>
      </c>
      <c r="J6" s="36" t="s">
        <v>168</v>
      </c>
    </row>
    <row r="7" customFormat="false" ht="45" hidden="false" customHeight="true" outlineLevel="0" collapsed="false">
      <c r="A7" s="35" t="s">
        <v>169</v>
      </c>
      <c r="B7" s="35" t="s">
        <v>160</v>
      </c>
      <c r="C7" s="35" t="s">
        <v>170</v>
      </c>
      <c r="D7" s="36" t="s">
        <v>171</v>
      </c>
      <c r="E7" s="36" t="s">
        <v>172</v>
      </c>
      <c r="F7" s="36" t="s">
        <v>173</v>
      </c>
      <c r="G7" s="36" t="s">
        <v>174</v>
      </c>
      <c r="H7" s="36" t="s">
        <v>175</v>
      </c>
      <c r="I7" s="36" t="s">
        <v>176</v>
      </c>
      <c r="J7" s="36" t="s">
        <v>177</v>
      </c>
    </row>
    <row r="8" customFormat="false" ht="45" hidden="false" customHeight="true" outlineLevel="0" collapsed="false">
      <c r="A8" s="35" t="s">
        <v>178</v>
      </c>
      <c r="B8" s="35" t="s">
        <v>160</v>
      </c>
      <c r="C8" s="35" t="s">
        <v>179</v>
      </c>
      <c r="D8" s="36" t="s">
        <v>180</v>
      </c>
      <c r="E8" s="36" t="s">
        <v>181</v>
      </c>
      <c r="F8" s="36" t="s">
        <v>182</v>
      </c>
      <c r="G8" s="36" t="s">
        <v>183</v>
      </c>
      <c r="H8" s="36" t="s">
        <v>184</v>
      </c>
      <c r="I8" s="36" t="s">
        <v>185</v>
      </c>
      <c r="J8" s="36" t="s">
        <v>168</v>
      </c>
    </row>
    <row r="9" customFormat="false" ht="45" hidden="false" customHeight="true" outlineLevel="0" collapsed="false">
      <c r="A9" s="35" t="s">
        <v>186</v>
      </c>
      <c r="B9" s="35" t="s">
        <v>160</v>
      </c>
      <c r="C9" s="35" t="s">
        <v>187</v>
      </c>
      <c r="D9" s="36" t="s">
        <v>188</v>
      </c>
      <c r="E9" s="36" t="s">
        <v>189</v>
      </c>
      <c r="F9" s="36" t="s">
        <v>190</v>
      </c>
      <c r="G9" s="36" t="s">
        <v>191</v>
      </c>
      <c r="H9" s="36" t="s">
        <v>192</v>
      </c>
      <c r="I9" s="36" t="s">
        <v>193</v>
      </c>
      <c r="J9" s="36" t="s">
        <v>194</v>
      </c>
    </row>
    <row r="10" customFormat="false" ht="45" hidden="false" customHeight="true" outlineLevel="0" collapsed="false">
      <c r="A10" s="35" t="s">
        <v>195</v>
      </c>
      <c r="B10" s="35" t="s">
        <v>196</v>
      </c>
      <c r="C10" s="35" t="s">
        <v>197</v>
      </c>
      <c r="D10" s="36" t="s">
        <v>198</v>
      </c>
      <c r="E10" s="36" t="s">
        <v>199</v>
      </c>
      <c r="F10" s="36" t="s">
        <v>200</v>
      </c>
      <c r="G10" s="36" t="s">
        <v>201</v>
      </c>
      <c r="H10" s="36" t="s">
        <v>202</v>
      </c>
      <c r="I10" s="36" t="s">
        <v>203</v>
      </c>
      <c r="J10" s="36" t="s">
        <v>204</v>
      </c>
    </row>
    <row r="11" customFormat="false" ht="45" hidden="false" customHeight="true" outlineLevel="0" collapsed="false">
      <c r="A11" s="35" t="s">
        <v>205</v>
      </c>
      <c r="B11" s="35" t="s">
        <v>196</v>
      </c>
      <c r="C11" s="35" t="s">
        <v>206</v>
      </c>
      <c r="D11" s="36" t="s">
        <v>207</v>
      </c>
      <c r="E11" s="36" t="s">
        <v>208</v>
      </c>
      <c r="F11" s="36" t="s">
        <v>209</v>
      </c>
      <c r="G11" s="36" t="s">
        <v>210</v>
      </c>
      <c r="H11" s="36" t="s">
        <v>211</v>
      </c>
      <c r="I11" s="36" t="s">
        <v>212</v>
      </c>
      <c r="J11" s="36" t="s">
        <v>204</v>
      </c>
    </row>
    <row r="12" customFormat="false" ht="45" hidden="false" customHeight="true" outlineLevel="0" collapsed="false">
      <c r="A12" s="35" t="s">
        <v>213</v>
      </c>
      <c r="B12" s="35" t="s">
        <v>196</v>
      </c>
      <c r="C12" s="35" t="s">
        <v>214</v>
      </c>
      <c r="D12" s="36" t="s">
        <v>215</v>
      </c>
      <c r="E12" s="36" t="s">
        <v>216</v>
      </c>
      <c r="F12" s="36" t="s">
        <v>217</v>
      </c>
      <c r="G12" s="36" t="s">
        <v>218</v>
      </c>
      <c r="H12" s="36" t="s">
        <v>219</v>
      </c>
      <c r="I12" s="36" t="s">
        <v>220</v>
      </c>
      <c r="J12" s="36" t="s">
        <v>204</v>
      </c>
    </row>
    <row r="13" customFormat="false" ht="45" hidden="false" customHeight="true" outlineLevel="0" collapsed="false">
      <c r="A13" s="35" t="s">
        <v>221</v>
      </c>
      <c r="B13" s="35" t="s">
        <v>196</v>
      </c>
      <c r="C13" s="35" t="s">
        <v>222</v>
      </c>
      <c r="D13" s="36" t="s">
        <v>223</v>
      </c>
      <c r="E13" s="36" t="s">
        <v>224</v>
      </c>
      <c r="F13" s="36" t="s">
        <v>225</v>
      </c>
      <c r="G13" s="36" t="s">
        <v>226</v>
      </c>
      <c r="H13" s="36" t="s">
        <v>227</v>
      </c>
      <c r="I13" s="36" t="s">
        <v>228</v>
      </c>
      <c r="J13" s="36" t="s">
        <v>204</v>
      </c>
    </row>
    <row r="14" customFormat="false" ht="45" hidden="false" customHeight="true" outlineLevel="0" collapsed="false">
      <c r="A14" s="35" t="s">
        <v>229</v>
      </c>
      <c r="B14" s="35" t="s">
        <v>196</v>
      </c>
      <c r="C14" s="35" t="s">
        <v>230</v>
      </c>
      <c r="D14" s="36" t="s">
        <v>231</v>
      </c>
      <c r="E14" s="36" t="s">
        <v>232</v>
      </c>
      <c r="F14" s="36" t="s">
        <v>233</v>
      </c>
      <c r="G14" s="36" t="s">
        <v>234</v>
      </c>
      <c r="H14" s="36" t="s">
        <v>235</v>
      </c>
      <c r="I14" s="36" t="s">
        <v>236</v>
      </c>
      <c r="J14" s="36" t="s">
        <v>204</v>
      </c>
    </row>
    <row r="15" customFormat="false" ht="45" hidden="false" customHeight="true" outlineLevel="0" collapsed="false">
      <c r="A15" s="35" t="s">
        <v>237</v>
      </c>
      <c r="B15" s="35" t="s">
        <v>238</v>
      </c>
      <c r="C15" s="35" t="s">
        <v>239</v>
      </c>
      <c r="D15" s="36" t="s">
        <v>240</v>
      </c>
      <c r="E15" s="36" t="s">
        <v>241</v>
      </c>
      <c r="F15" s="36" t="s">
        <v>242</v>
      </c>
      <c r="G15" s="36" t="s">
        <v>243</v>
      </c>
      <c r="H15" s="36" t="s">
        <v>244</v>
      </c>
      <c r="I15" s="36" t="s">
        <v>245</v>
      </c>
      <c r="J15" s="36" t="s">
        <v>246</v>
      </c>
    </row>
    <row r="16" customFormat="false" ht="45" hidden="false" customHeight="true" outlineLevel="0" collapsed="false">
      <c r="A16" s="35" t="s">
        <v>247</v>
      </c>
      <c r="B16" s="35" t="s">
        <v>238</v>
      </c>
      <c r="C16" s="35" t="s">
        <v>248</v>
      </c>
      <c r="D16" s="36" t="s">
        <v>249</v>
      </c>
      <c r="E16" s="36" t="s">
        <v>250</v>
      </c>
      <c r="F16" s="36" t="s">
        <v>251</v>
      </c>
      <c r="G16" s="36" t="s">
        <v>252</v>
      </c>
      <c r="H16" s="36" t="s">
        <v>253</v>
      </c>
      <c r="I16" s="36" t="s">
        <v>254</v>
      </c>
      <c r="J16" s="36" t="s">
        <v>246</v>
      </c>
    </row>
    <row r="17" customFormat="false" ht="45" hidden="false" customHeight="true" outlineLevel="0" collapsed="false">
      <c r="A17" s="35" t="s">
        <v>255</v>
      </c>
      <c r="B17" s="35" t="s">
        <v>238</v>
      </c>
      <c r="C17" s="35" t="s">
        <v>256</v>
      </c>
      <c r="D17" s="36" t="s">
        <v>257</v>
      </c>
      <c r="E17" s="36" t="s">
        <v>258</v>
      </c>
      <c r="F17" s="36" t="s">
        <v>259</v>
      </c>
      <c r="G17" s="36" t="s">
        <v>260</v>
      </c>
      <c r="H17" s="36" t="s">
        <v>261</v>
      </c>
      <c r="I17" s="36" t="s">
        <v>262</v>
      </c>
      <c r="J17" s="36" t="s">
        <v>263</v>
      </c>
    </row>
    <row r="18" customFormat="false" ht="45" hidden="false" customHeight="true" outlineLevel="0" collapsed="false">
      <c r="A18" s="35" t="s">
        <v>264</v>
      </c>
      <c r="B18" s="35" t="s">
        <v>238</v>
      </c>
      <c r="C18" s="35" t="s">
        <v>265</v>
      </c>
      <c r="D18" s="36" t="s">
        <v>266</v>
      </c>
      <c r="E18" s="36" t="s">
        <v>267</v>
      </c>
      <c r="F18" s="36" t="s">
        <v>268</v>
      </c>
      <c r="G18" s="36" t="s">
        <v>269</v>
      </c>
      <c r="H18" s="36" t="s">
        <v>270</v>
      </c>
      <c r="I18" s="36" t="s">
        <v>271</v>
      </c>
      <c r="J18" s="36" t="s">
        <v>272</v>
      </c>
    </row>
    <row r="19" customFormat="false" ht="45" hidden="false" customHeight="true" outlineLevel="0" collapsed="false">
      <c r="A19" s="35" t="s">
        <v>273</v>
      </c>
      <c r="B19" s="35" t="s">
        <v>238</v>
      </c>
      <c r="C19" s="35" t="s">
        <v>274</v>
      </c>
      <c r="D19" s="36" t="s">
        <v>275</v>
      </c>
      <c r="E19" s="36" t="s">
        <v>276</v>
      </c>
      <c r="F19" s="36" t="s">
        <v>277</v>
      </c>
      <c r="G19" s="36" t="s">
        <v>278</v>
      </c>
      <c r="H19" s="36" t="s">
        <v>279</v>
      </c>
      <c r="I19" s="36" t="s">
        <v>280</v>
      </c>
      <c r="J19" s="36" t="s">
        <v>263</v>
      </c>
    </row>
    <row r="20" customFormat="false" ht="45" hidden="false" customHeight="true" outlineLevel="0" collapsed="false">
      <c r="A20" s="35" t="s">
        <v>281</v>
      </c>
      <c r="B20" s="35" t="s">
        <v>282</v>
      </c>
      <c r="C20" s="35" t="s">
        <v>283</v>
      </c>
      <c r="D20" s="36" t="s">
        <v>284</v>
      </c>
      <c r="E20" s="36" t="s">
        <v>285</v>
      </c>
      <c r="F20" s="36" t="s">
        <v>286</v>
      </c>
      <c r="G20" s="36" t="s">
        <v>287</v>
      </c>
      <c r="H20" s="36" t="s">
        <v>288</v>
      </c>
      <c r="I20" s="36" t="s">
        <v>289</v>
      </c>
      <c r="J20" s="36" t="s">
        <v>290</v>
      </c>
    </row>
    <row r="21" customFormat="false" ht="45" hidden="false" customHeight="true" outlineLevel="0" collapsed="false">
      <c r="A21" s="35" t="s">
        <v>291</v>
      </c>
      <c r="B21" s="35" t="s">
        <v>282</v>
      </c>
      <c r="C21" s="35" t="s">
        <v>292</v>
      </c>
      <c r="D21" s="36" t="s">
        <v>293</v>
      </c>
      <c r="E21" s="36" t="s">
        <v>294</v>
      </c>
      <c r="F21" s="36" t="s">
        <v>295</v>
      </c>
      <c r="G21" s="36" t="s">
        <v>296</v>
      </c>
      <c r="H21" s="36" t="s">
        <v>297</v>
      </c>
      <c r="I21" s="36" t="s">
        <v>298</v>
      </c>
      <c r="J21" s="36" t="s">
        <v>290</v>
      </c>
    </row>
    <row r="22" customFormat="false" ht="45" hidden="false" customHeight="true" outlineLevel="0" collapsed="false">
      <c r="A22" s="35" t="s">
        <v>299</v>
      </c>
      <c r="B22" s="35" t="s">
        <v>282</v>
      </c>
      <c r="C22" s="35" t="s">
        <v>300</v>
      </c>
      <c r="D22" s="36" t="s">
        <v>301</v>
      </c>
      <c r="E22" s="36" t="s">
        <v>302</v>
      </c>
      <c r="F22" s="36" t="s">
        <v>303</v>
      </c>
      <c r="G22" s="36" t="s">
        <v>304</v>
      </c>
      <c r="H22" s="36" t="s">
        <v>305</v>
      </c>
      <c r="I22" s="36" t="s">
        <v>306</v>
      </c>
      <c r="J22" s="36" t="s">
        <v>307</v>
      </c>
    </row>
    <row r="23" customFormat="false" ht="45" hidden="false" customHeight="true" outlineLevel="0" collapsed="false">
      <c r="A23" s="35" t="s">
        <v>308</v>
      </c>
      <c r="B23" s="35" t="s">
        <v>282</v>
      </c>
      <c r="C23" s="35" t="s">
        <v>309</v>
      </c>
      <c r="D23" s="36" t="s">
        <v>310</v>
      </c>
      <c r="E23" s="36" t="s">
        <v>311</v>
      </c>
      <c r="F23" s="36" t="s">
        <v>312</v>
      </c>
      <c r="G23" s="36" t="s">
        <v>313</v>
      </c>
      <c r="H23" s="36" t="s">
        <v>314</v>
      </c>
      <c r="I23" s="36" t="s">
        <v>315</v>
      </c>
      <c r="J23" s="36" t="s">
        <v>290</v>
      </c>
    </row>
    <row r="24" customFormat="false" ht="45" hidden="false" customHeight="true" outlineLevel="0" collapsed="false">
      <c r="A24" s="35" t="s">
        <v>316</v>
      </c>
      <c r="B24" s="35" t="s">
        <v>317</v>
      </c>
      <c r="C24" s="35" t="s">
        <v>318</v>
      </c>
      <c r="D24" s="36" t="s">
        <v>319</v>
      </c>
      <c r="E24" s="36" t="s">
        <v>320</v>
      </c>
      <c r="F24" s="36" t="s">
        <v>321</v>
      </c>
      <c r="G24" s="36" t="s">
        <v>322</v>
      </c>
      <c r="H24" s="36" t="s">
        <v>323</v>
      </c>
      <c r="I24" s="36" t="s">
        <v>324</v>
      </c>
      <c r="J24" s="36" t="s">
        <v>325</v>
      </c>
    </row>
    <row r="25" customFormat="false" ht="45" hidden="false" customHeight="true" outlineLevel="0" collapsed="false">
      <c r="A25" s="35" t="s">
        <v>326</v>
      </c>
      <c r="B25" s="35" t="s">
        <v>317</v>
      </c>
      <c r="C25" s="35" t="s">
        <v>327</v>
      </c>
      <c r="D25" s="36" t="s">
        <v>328</v>
      </c>
      <c r="E25" s="36" t="s">
        <v>329</v>
      </c>
      <c r="F25" s="36" t="s">
        <v>330</v>
      </c>
      <c r="G25" s="36" t="s">
        <v>331</v>
      </c>
      <c r="H25" s="36" t="s">
        <v>332</v>
      </c>
      <c r="I25" s="36" t="s">
        <v>333</v>
      </c>
      <c r="J25" s="36" t="s">
        <v>334</v>
      </c>
    </row>
    <row r="26" customFormat="false" ht="45" hidden="false" customHeight="true" outlineLevel="0" collapsed="false">
      <c r="A26" s="35" t="s">
        <v>335</v>
      </c>
      <c r="B26" s="35" t="s">
        <v>317</v>
      </c>
      <c r="C26" s="35" t="s">
        <v>336</v>
      </c>
      <c r="D26" s="36" t="s">
        <v>337</v>
      </c>
      <c r="E26" s="36" t="s">
        <v>338</v>
      </c>
      <c r="F26" s="36" t="s">
        <v>339</v>
      </c>
      <c r="G26" s="36" t="s">
        <v>340</v>
      </c>
      <c r="H26" s="36" t="s">
        <v>341</v>
      </c>
      <c r="I26" s="36" t="s">
        <v>342</v>
      </c>
      <c r="J26" s="36" t="s">
        <v>343</v>
      </c>
    </row>
    <row r="27" customFormat="false" ht="45" hidden="false" customHeight="true" outlineLevel="0" collapsed="false">
      <c r="A27" s="35" t="s">
        <v>344</v>
      </c>
      <c r="B27" s="35" t="s">
        <v>317</v>
      </c>
      <c r="C27" s="35" t="s">
        <v>345</v>
      </c>
      <c r="D27" s="36" t="s">
        <v>346</v>
      </c>
      <c r="E27" s="36" t="s">
        <v>347</v>
      </c>
      <c r="F27" s="36" t="s">
        <v>348</v>
      </c>
      <c r="G27" s="36" t="s">
        <v>349</v>
      </c>
      <c r="H27" s="36" t="s">
        <v>350</v>
      </c>
      <c r="I27" s="36" t="s">
        <v>351</v>
      </c>
      <c r="J27" s="36" t="s">
        <v>352</v>
      </c>
    </row>
    <row r="28" customFormat="false" ht="45" hidden="false" customHeight="true" outlineLevel="0" collapsed="false">
      <c r="A28" s="35" t="s">
        <v>353</v>
      </c>
      <c r="B28" s="35" t="s">
        <v>354</v>
      </c>
      <c r="C28" s="35" t="s">
        <v>355</v>
      </c>
      <c r="D28" s="36" t="s">
        <v>356</v>
      </c>
      <c r="E28" s="36" t="s">
        <v>357</v>
      </c>
      <c r="F28" s="36" t="s">
        <v>358</v>
      </c>
      <c r="G28" s="36" t="s">
        <v>359</v>
      </c>
      <c r="H28" s="36" t="s">
        <v>360</v>
      </c>
      <c r="I28" s="36" t="s">
        <v>361</v>
      </c>
      <c r="J28" s="36" t="s">
        <v>362</v>
      </c>
    </row>
    <row r="29" customFormat="false" ht="45" hidden="false" customHeight="true" outlineLevel="0" collapsed="false">
      <c r="A29" s="35" t="s">
        <v>363</v>
      </c>
      <c r="B29" s="35" t="s">
        <v>354</v>
      </c>
      <c r="C29" s="35" t="s">
        <v>364</v>
      </c>
      <c r="D29" s="36" t="s">
        <v>365</v>
      </c>
      <c r="E29" s="36" t="s">
        <v>366</v>
      </c>
      <c r="F29" s="36" t="s">
        <v>367</v>
      </c>
      <c r="G29" s="36" t="s">
        <v>368</v>
      </c>
      <c r="H29" s="36" t="s">
        <v>369</v>
      </c>
      <c r="I29" s="36" t="s">
        <v>370</v>
      </c>
      <c r="J29" s="36" t="s">
        <v>371</v>
      </c>
    </row>
    <row r="30" customFormat="false" ht="45" hidden="false" customHeight="true" outlineLevel="0" collapsed="false">
      <c r="A30" s="35" t="s">
        <v>372</v>
      </c>
      <c r="B30" s="35" t="s">
        <v>354</v>
      </c>
      <c r="C30" s="35" t="s">
        <v>373</v>
      </c>
      <c r="D30" s="36" t="s">
        <v>374</v>
      </c>
      <c r="E30" s="36" t="s">
        <v>375</v>
      </c>
      <c r="F30" s="36" t="s">
        <v>376</v>
      </c>
      <c r="G30" s="36" t="s">
        <v>377</v>
      </c>
      <c r="H30" s="36" t="s">
        <v>378</v>
      </c>
      <c r="I30" s="36" t="s">
        <v>379</v>
      </c>
      <c r="J30" s="36" t="s">
        <v>362</v>
      </c>
    </row>
    <row r="31" customFormat="false" ht="45" hidden="false" customHeight="true" outlineLevel="0" collapsed="false">
      <c r="A31" s="35" t="s">
        <v>380</v>
      </c>
      <c r="B31" s="35" t="s">
        <v>354</v>
      </c>
      <c r="C31" s="35" t="s">
        <v>381</v>
      </c>
      <c r="D31" s="36" t="s">
        <v>382</v>
      </c>
      <c r="E31" s="36" t="s">
        <v>383</v>
      </c>
      <c r="F31" s="36" t="s">
        <v>384</v>
      </c>
      <c r="G31" s="36" t="s">
        <v>385</v>
      </c>
      <c r="H31" s="36" t="s">
        <v>386</v>
      </c>
      <c r="I31" s="36" t="s">
        <v>387</v>
      </c>
      <c r="J31" s="36" t="s">
        <v>362</v>
      </c>
    </row>
    <row r="32" customFormat="false" ht="45" hidden="false" customHeight="true" outlineLevel="0" collapsed="false">
      <c r="A32" s="35" t="s">
        <v>388</v>
      </c>
      <c r="B32" s="35" t="s">
        <v>389</v>
      </c>
      <c r="C32" s="35" t="s">
        <v>390</v>
      </c>
      <c r="D32" s="36" t="s">
        <v>391</v>
      </c>
      <c r="E32" s="36" t="s">
        <v>392</v>
      </c>
      <c r="F32" s="36" t="s">
        <v>393</v>
      </c>
      <c r="G32" s="36" t="s">
        <v>394</v>
      </c>
      <c r="H32" s="36" t="s">
        <v>395</v>
      </c>
      <c r="I32" s="36" t="s">
        <v>396</v>
      </c>
      <c r="J32" s="36" t="s">
        <v>263</v>
      </c>
    </row>
    <row r="33" customFormat="false" ht="45" hidden="false" customHeight="true" outlineLevel="0" collapsed="false">
      <c r="A33" s="35" t="s">
        <v>397</v>
      </c>
      <c r="B33" s="35" t="s">
        <v>389</v>
      </c>
      <c r="C33" s="35" t="s">
        <v>398</v>
      </c>
      <c r="D33" s="36" t="s">
        <v>399</v>
      </c>
      <c r="E33" s="36" t="s">
        <v>400</v>
      </c>
      <c r="F33" s="36" t="s">
        <v>401</v>
      </c>
      <c r="G33" s="36" t="s">
        <v>402</v>
      </c>
      <c r="H33" s="36" t="s">
        <v>403</v>
      </c>
      <c r="I33" s="36" t="s">
        <v>404</v>
      </c>
      <c r="J33" s="36" t="s">
        <v>263</v>
      </c>
    </row>
    <row r="34" customFormat="false" ht="45" hidden="false" customHeight="true" outlineLevel="0" collapsed="false">
      <c r="A34" s="35" t="s">
        <v>405</v>
      </c>
      <c r="B34" s="35" t="s">
        <v>389</v>
      </c>
      <c r="C34" s="35" t="s">
        <v>406</v>
      </c>
      <c r="D34" s="36" t="s">
        <v>407</v>
      </c>
      <c r="E34" s="36" t="s">
        <v>408</v>
      </c>
      <c r="F34" s="36" t="s">
        <v>409</v>
      </c>
      <c r="G34" s="36" t="s">
        <v>410</v>
      </c>
      <c r="H34" s="36" t="s">
        <v>411</v>
      </c>
      <c r="I34" s="36" t="s">
        <v>412</v>
      </c>
      <c r="J34" s="36" t="s">
        <v>263</v>
      </c>
    </row>
    <row r="35" customFormat="false" ht="45" hidden="false" customHeight="true" outlineLevel="0" collapsed="false">
      <c r="A35" s="35" t="s">
        <v>413</v>
      </c>
      <c r="B35" s="35" t="s">
        <v>389</v>
      </c>
      <c r="C35" s="35" t="s">
        <v>414</v>
      </c>
      <c r="D35" s="36" t="s">
        <v>415</v>
      </c>
      <c r="E35" s="36" t="s">
        <v>416</v>
      </c>
      <c r="F35" s="36" t="s">
        <v>417</v>
      </c>
      <c r="G35" s="36" t="s">
        <v>418</v>
      </c>
      <c r="H35" s="36" t="s">
        <v>419</v>
      </c>
      <c r="I35" s="36" t="s">
        <v>420</v>
      </c>
      <c r="J35" s="36" t="s">
        <v>263</v>
      </c>
    </row>
    <row r="36" customFormat="false" ht="45" hidden="false" customHeight="true" outlineLevel="0" collapsed="false">
      <c r="A36" s="35" t="s">
        <v>421</v>
      </c>
      <c r="B36" s="35" t="s">
        <v>389</v>
      </c>
      <c r="C36" s="35" t="s">
        <v>422</v>
      </c>
      <c r="D36" s="36" t="s">
        <v>423</v>
      </c>
      <c r="E36" s="36" t="s">
        <v>424</v>
      </c>
      <c r="F36" s="36" t="s">
        <v>425</v>
      </c>
      <c r="G36" s="36" t="s">
        <v>426</v>
      </c>
      <c r="H36" s="36" t="s">
        <v>427</v>
      </c>
      <c r="I36" s="36" t="s">
        <v>428</v>
      </c>
      <c r="J36" s="36" t="s">
        <v>263</v>
      </c>
    </row>
    <row r="37" customFormat="false" ht="45" hidden="false" customHeight="true" outlineLevel="0" collapsed="false">
      <c r="A37" s="35" t="s">
        <v>429</v>
      </c>
      <c r="B37" s="35" t="s">
        <v>389</v>
      </c>
      <c r="C37" s="35" t="s">
        <v>430</v>
      </c>
      <c r="D37" s="36" t="s">
        <v>431</v>
      </c>
      <c r="E37" s="36" t="s">
        <v>432</v>
      </c>
      <c r="F37" s="36" t="s">
        <v>433</v>
      </c>
      <c r="G37" s="36" t="s">
        <v>434</v>
      </c>
      <c r="H37" s="36" t="s">
        <v>435</v>
      </c>
      <c r="I37" s="36" t="s">
        <v>436</v>
      </c>
      <c r="J37" s="36" t="s">
        <v>263</v>
      </c>
    </row>
    <row r="38" customFormat="false" ht="45" hidden="false" customHeight="true" outlineLevel="0" collapsed="false">
      <c r="A38" s="35" t="s">
        <v>437</v>
      </c>
      <c r="B38" s="35" t="s">
        <v>438</v>
      </c>
      <c r="C38" s="35" t="s">
        <v>439</v>
      </c>
      <c r="D38" s="36" t="s">
        <v>440</v>
      </c>
      <c r="E38" s="36" t="s">
        <v>441</v>
      </c>
      <c r="F38" s="36" t="s">
        <v>442</v>
      </c>
      <c r="G38" s="36" t="s">
        <v>443</v>
      </c>
      <c r="H38" s="36" t="s">
        <v>444</v>
      </c>
      <c r="I38" s="36" t="s">
        <v>445</v>
      </c>
      <c r="J38" s="36" t="s">
        <v>446</v>
      </c>
    </row>
    <row r="39" customFormat="false" ht="45" hidden="false" customHeight="true" outlineLevel="0" collapsed="false">
      <c r="A39" s="35" t="s">
        <v>447</v>
      </c>
      <c r="B39" s="35" t="s">
        <v>438</v>
      </c>
      <c r="C39" s="35" t="s">
        <v>448</v>
      </c>
      <c r="D39" s="36" t="s">
        <v>449</v>
      </c>
      <c r="E39" s="36" t="s">
        <v>450</v>
      </c>
      <c r="F39" s="36" t="s">
        <v>451</v>
      </c>
      <c r="G39" s="36" t="s">
        <v>452</v>
      </c>
      <c r="H39" s="36" t="s">
        <v>453</v>
      </c>
      <c r="I39" s="36" t="s">
        <v>454</v>
      </c>
      <c r="J39" s="36" t="s">
        <v>446</v>
      </c>
    </row>
    <row r="40" customFormat="false" ht="45" hidden="false" customHeight="true" outlineLevel="0" collapsed="false">
      <c r="A40" s="35" t="s">
        <v>455</v>
      </c>
      <c r="B40" s="35" t="s">
        <v>438</v>
      </c>
      <c r="C40" s="35" t="s">
        <v>456</v>
      </c>
      <c r="D40" s="36" t="s">
        <v>457</v>
      </c>
      <c r="E40" s="36" t="s">
        <v>458</v>
      </c>
      <c r="F40" s="36" t="s">
        <v>459</v>
      </c>
      <c r="G40" s="36" t="s">
        <v>460</v>
      </c>
      <c r="H40" s="36" t="s">
        <v>461</v>
      </c>
      <c r="I40" s="36" t="s">
        <v>462</v>
      </c>
      <c r="J40" s="36" t="s">
        <v>371</v>
      </c>
    </row>
    <row r="41" customFormat="false" ht="45" hidden="false" customHeight="true" outlineLevel="0" collapsed="false">
      <c r="A41" s="35" t="s">
        <v>463</v>
      </c>
      <c r="B41" s="35" t="s">
        <v>464</v>
      </c>
      <c r="C41" s="35" t="s">
        <v>465</v>
      </c>
      <c r="D41" s="36" t="s">
        <v>466</v>
      </c>
      <c r="E41" s="36" t="s">
        <v>467</v>
      </c>
      <c r="F41" s="36" t="s">
        <v>468</v>
      </c>
      <c r="G41" s="36" t="s">
        <v>469</v>
      </c>
      <c r="H41" s="36" t="s">
        <v>470</v>
      </c>
      <c r="I41" s="36" t="s">
        <v>471</v>
      </c>
      <c r="J41" s="36" t="s">
        <v>472</v>
      </c>
    </row>
    <row r="42" customFormat="false" ht="45" hidden="false" customHeight="true" outlineLevel="0" collapsed="false">
      <c r="A42" s="35" t="s">
        <v>473</v>
      </c>
      <c r="B42" s="35" t="s">
        <v>464</v>
      </c>
      <c r="C42" s="35" t="s">
        <v>474</v>
      </c>
      <c r="D42" s="36" t="s">
        <v>475</v>
      </c>
      <c r="E42" s="36" t="s">
        <v>476</v>
      </c>
      <c r="F42" s="36" t="s">
        <v>477</v>
      </c>
      <c r="G42" s="36" t="s">
        <v>478</v>
      </c>
      <c r="H42" s="36" t="s">
        <v>479</v>
      </c>
      <c r="I42" s="36" t="s">
        <v>480</v>
      </c>
      <c r="J42" s="36" t="s">
        <v>168</v>
      </c>
    </row>
    <row r="43" customFormat="false" ht="45" hidden="false" customHeight="true" outlineLevel="0" collapsed="false">
      <c r="A43" s="35" t="s">
        <v>481</v>
      </c>
      <c r="B43" s="35" t="s">
        <v>482</v>
      </c>
      <c r="C43" s="35" t="s">
        <v>483</v>
      </c>
      <c r="D43" s="36" t="s">
        <v>484</v>
      </c>
      <c r="E43" s="36" t="s">
        <v>485</v>
      </c>
      <c r="F43" s="36" t="s">
        <v>486</v>
      </c>
      <c r="G43" s="36" t="s">
        <v>487</v>
      </c>
      <c r="H43" s="36" t="s">
        <v>488</v>
      </c>
      <c r="I43" s="36"/>
      <c r="J43" s="36" t="s">
        <v>489</v>
      </c>
    </row>
    <row r="44" customFormat="false" ht="18" hidden="false" customHeight="true" outlineLevel="0" collapsed="false">
      <c r="A44" s="35"/>
      <c r="B44" s="35"/>
      <c r="C44" s="35"/>
      <c r="D44" s="36"/>
      <c r="E44" s="36"/>
      <c r="F44" s="36"/>
      <c r="G44" s="36"/>
      <c r="H44" s="36"/>
      <c r="I44" s="36"/>
      <c r="J44" s="36"/>
    </row>
    <row r="45" customFormat="false" ht="18" hidden="false" customHeight="true" outlineLevel="0" collapsed="false">
      <c r="A45" s="35"/>
      <c r="B45" s="35"/>
      <c r="C45" s="35"/>
      <c r="D45" s="36"/>
      <c r="E45" s="36"/>
      <c r="F45" s="36"/>
      <c r="G45" s="36"/>
      <c r="H45" s="36"/>
      <c r="I45" s="36"/>
      <c r="J45" s="36"/>
    </row>
    <row r="46" customFormat="false" ht="18" hidden="false" customHeight="true" outlineLevel="0" collapsed="false">
      <c r="A46" s="35"/>
      <c r="B46" s="35"/>
      <c r="C46" s="35"/>
      <c r="D46" s="36"/>
      <c r="E46" s="36"/>
      <c r="F46" s="36"/>
      <c r="G46" s="36"/>
      <c r="H46" s="36"/>
      <c r="I46" s="36"/>
      <c r="J46" s="36"/>
    </row>
    <row r="47" customFormat="false" ht="18" hidden="false" customHeight="true" outlineLevel="0" collapsed="false">
      <c r="A47" s="35"/>
      <c r="B47" s="35"/>
      <c r="C47" s="35"/>
      <c r="D47" s="36"/>
      <c r="E47" s="36"/>
      <c r="F47" s="36"/>
      <c r="G47" s="36"/>
      <c r="H47" s="36"/>
      <c r="I47" s="36"/>
      <c r="J47" s="36"/>
    </row>
    <row r="48" customFormat="false" ht="18" hidden="false" customHeight="true" outlineLevel="0" collapsed="false">
      <c r="A48" s="35"/>
      <c r="B48" s="35"/>
      <c r="C48" s="35"/>
      <c r="D48" s="36"/>
      <c r="E48" s="36"/>
      <c r="F48" s="36"/>
      <c r="G48" s="36"/>
      <c r="H48" s="36"/>
      <c r="I48" s="36"/>
      <c r="J48" s="36"/>
    </row>
    <row r="49" customFormat="false" ht="18" hidden="false" customHeight="true" outlineLevel="0" collapsed="false">
      <c r="A49" s="35"/>
      <c r="B49" s="35"/>
      <c r="C49" s="35"/>
      <c r="D49" s="36"/>
      <c r="E49" s="36"/>
      <c r="F49" s="36"/>
      <c r="G49" s="36"/>
      <c r="H49" s="36"/>
      <c r="I49" s="36"/>
      <c r="J49" s="36"/>
    </row>
    <row r="50" customFormat="false" ht="18" hidden="false" customHeight="true" outlineLevel="0" collapsed="false">
      <c r="A50" s="35"/>
      <c r="B50" s="35"/>
      <c r="C50" s="35"/>
      <c r="D50" s="36"/>
      <c r="E50" s="36"/>
      <c r="F50" s="36"/>
      <c r="G50" s="36"/>
      <c r="H50" s="36"/>
      <c r="I50" s="36"/>
      <c r="J50" s="36"/>
    </row>
    <row r="51" customFormat="false" ht="18" hidden="false" customHeight="true" outlineLevel="0" collapsed="false">
      <c r="A51" s="35"/>
      <c r="B51" s="35"/>
      <c r="C51" s="35"/>
      <c r="D51" s="36"/>
      <c r="E51" s="36"/>
      <c r="F51" s="36"/>
      <c r="G51" s="36"/>
      <c r="H51" s="36"/>
      <c r="I51" s="36"/>
      <c r="J51" s="36"/>
    </row>
    <row r="52" customFormat="false" ht="18" hidden="false" customHeight="true" outlineLevel="0" collapsed="false">
      <c r="A52" s="35"/>
      <c r="B52" s="35"/>
      <c r="C52" s="35"/>
      <c r="D52" s="36"/>
      <c r="E52" s="36"/>
      <c r="F52" s="36"/>
      <c r="G52" s="36"/>
      <c r="H52" s="36"/>
      <c r="I52" s="36"/>
      <c r="J52" s="36"/>
    </row>
    <row r="53" customFormat="false" ht="18" hidden="false" customHeight="true" outlineLevel="0" collapsed="false">
      <c r="A53" s="35"/>
      <c r="B53" s="35"/>
      <c r="C53" s="35"/>
      <c r="D53" s="36"/>
      <c r="E53" s="36"/>
      <c r="F53" s="36"/>
      <c r="G53" s="36"/>
      <c r="H53" s="36"/>
      <c r="I53" s="36"/>
      <c r="J53" s="36"/>
    </row>
    <row r="54" customFormat="false" ht="18" hidden="false" customHeight="true" outlineLevel="0" collapsed="false">
      <c r="A54" s="35"/>
      <c r="B54" s="35"/>
      <c r="C54" s="35"/>
      <c r="D54" s="36"/>
      <c r="E54" s="36"/>
      <c r="F54" s="36"/>
      <c r="G54" s="36"/>
      <c r="H54" s="36"/>
      <c r="I54" s="36"/>
      <c r="J54" s="36"/>
    </row>
    <row r="55" customFormat="false" ht="18" hidden="false" customHeight="true" outlineLevel="0" collapsed="false">
      <c r="A55" s="35"/>
      <c r="B55" s="35"/>
      <c r="C55" s="35"/>
      <c r="D55" s="36"/>
      <c r="E55" s="36"/>
      <c r="F55" s="36"/>
      <c r="G55" s="36"/>
      <c r="H55" s="36"/>
      <c r="I55" s="36"/>
      <c r="J55" s="36"/>
    </row>
    <row r="56" customFormat="false" ht="18" hidden="false" customHeight="true" outlineLevel="0" collapsed="false">
      <c r="A56" s="35"/>
      <c r="B56" s="35"/>
      <c r="C56" s="35"/>
      <c r="D56" s="36"/>
      <c r="E56" s="36"/>
      <c r="F56" s="36"/>
      <c r="G56" s="36"/>
      <c r="H56" s="36"/>
      <c r="I56" s="36"/>
      <c r="J56" s="36"/>
    </row>
    <row r="57" customFormat="false" ht="18" hidden="false" customHeight="true" outlineLevel="0" collapsed="false">
      <c r="A57" s="35"/>
      <c r="B57" s="35"/>
      <c r="C57" s="35"/>
      <c r="D57" s="36"/>
      <c r="E57" s="36"/>
      <c r="F57" s="36"/>
      <c r="G57" s="36"/>
      <c r="H57" s="36"/>
      <c r="I57" s="36"/>
      <c r="J57" s="36"/>
    </row>
    <row r="58" customFormat="false" ht="18" hidden="false" customHeight="true" outlineLevel="0" collapsed="false">
      <c r="A58" s="35"/>
      <c r="B58" s="35"/>
      <c r="C58" s="35"/>
      <c r="D58" s="36"/>
      <c r="E58" s="36"/>
      <c r="F58" s="36"/>
      <c r="G58" s="36"/>
      <c r="H58" s="36"/>
      <c r="I58" s="36"/>
      <c r="J58" s="36"/>
    </row>
    <row r="59" customFormat="false" ht="18" hidden="false" customHeight="true" outlineLevel="0" collapsed="false">
      <c r="A59" s="35"/>
      <c r="B59" s="35"/>
      <c r="C59" s="35"/>
      <c r="D59" s="36"/>
      <c r="E59" s="36"/>
      <c r="F59" s="36"/>
      <c r="G59" s="36"/>
      <c r="H59" s="36"/>
      <c r="I59" s="36"/>
      <c r="J59" s="36"/>
    </row>
    <row r="60" customFormat="false" ht="18" hidden="false" customHeight="true" outlineLevel="0" collapsed="false">
      <c r="A60" s="35"/>
      <c r="B60" s="35"/>
      <c r="C60" s="35"/>
      <c r="D60" s="36"/>
      <c r="E60" s="36"/>
      <c r="F60" s="36"/>
      <c r="G60" s="36"/>
      <c r="H60" s="36"/>
      <c r="I60" s="36"/>
      <c r="J60" s="36"/>
    </row>
    <row r="61" customFormat="false" ht="18" hidden="false" customHeight="true" outlineLevel="0" collapsed="false">
      <c r="A61" s="35"/>
      <c r="B61" s="35"/>
      <c r="C61" s="35"/>
      <c r="D61" s="36"/>
      <c r="E61" s="36"/>
      <c r="F61" s="36"/>
      <c r="G61" s="36"/>
      <c r="H61" s="36"/>
      <c r="I61" s="36"/>
      <c r="J61" s="36"/>
    </row>
    <row r="62" customFormat="false" ht="18" hidden="false" customHeight="true" outlineLevel="0" collapsed="false">
      <c r="A62" s="35"/>
      <c r="B62" s="35"/>
      <c r="C62" s="35"/>
      <c r="D62" s="36"/>
      <c r="E62" s="36"/>
      <c r="F62" s="36"/>
      <c r="G62" s="36"/>
      <c r="H62" s="36"/>
      <c r="I62" s="36"/>
      <c r="J62" s="36"/>
    </row>
    <row r="63" customFormat="false" ht="18" hidden="false" customHeight="true" outlineLevel="0" collapsed="false">
      <c r="A63" s="35"/>
      <c r="B63" s="35"/>
      <c r="C63" s="35"/>
      <c r="D63" s="36"/>
      <c r="E63" s="36"/>
      <c r="F63" s="36"/>
      <c r="G63" s="36"/>
      <c r="H63" s="36"/>
      <c r="I63" s="36"/>
      <c r="J63" s="36"/>
    </row>
    <row r="64" customFormat="false" ht="18" hidden="false" customHeight="true" outlineLevel="0" collapsed="false">
      <c r="A64" s="35"/>
      <c r="B64" s="35"/>
      <c r="C64" s="35"/>
      <c r="D64" s="36"/>
      <c r="E64" s="36"/>
      <c r="F64" s="36"/>
      <c r="G64" s="36"/>
      <c r="H64" s="36"/>
      <c r="I64" s="36"/>
      <c r="J64" s="36"/>
    </row>
    <row r="65" customFormat="false" ht="18" hidden="false" customHeight="true" outlineLevel="0" collapsed="false">
      <c r="A65" s="35"/>
      <c r="B65" s="35"/>
      <c r="C65" s="35"/>
      <c r="D65" s="36"/>
      <c r="E65" s="36"/>
      <c r="F65" s="36"/>
      <c r="G65" s="36"/>
      <c r="H65" s="36"/>
      <c r="I65" s="36"/>
      <c r="J65" s="36"/>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34C5"/>
    <pageSetUpPr fitToPage="true"/>
  </sheetPr>
  <dimension ref="A1:O5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5" topLeftCell="F6" activePane="bottomRight" state="frozen"/>
      <selection pane="topLeft" activeCell="A1" activeCellId="0" sqref="A1"/>
      <selection pane="topRight" activeCell="F1" activeCellId="0" sqref="F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3" min="1" style="0" width="11"/>
    <col collapsed="false" customWidth="true" hidden="false" outlineLevel="0" max="4" min="4" style="0" width="18"/>
    <col collapsed="false" customWidth="true" hidden="false" outlineLevel="0" max="5" min="5" style="0" width="50"/>
    <col collapsed="false" customWidth="true" hidden="false" outlineLevel="0" max="6" min="6" style="0" width="34"/>
    <col collapsed="false" customWidth="true" hidden="false" outlineLevel="0" max="7" min="7" style="0" width="20"/>
    <col collapsed="false" customWidth="true" hidden="false" outlineLevel="0" max="9" min="8" style="0" width="28"/>
    <col collapsed="false" customWidth="true" hidden="false" outlineLevel="0" max="10" min="10" style="0" width="22"/>
    <col collapsed="false" customWidth="true" hidden="false" outlineLevel="0" max="11" min="11" style="0" width="26"/>
    <col collapsed="false" customWidth="true" hidden="false" outlineLevel="0" max="13" min="12" style="0" width="11"/>
    <col collapsed="false" customWidth="true" hidden="false" outlineLevel="0" max="14" min="14" style="0" width="28"/>
    <col collapsed="false" customWidth="true" hidden="false" outlineLevel="0" max="15" min="15" style="0" width="26"/>
  </cols>
  <sheetData>
    <row r="1" customFormat="false" ht="27.75" hidden="false" customHeight="true" outlineLevel="0" collapsed="false">
      <c r="A1" s="32" t="s">
        <v>11</v>
      </c>
    </row>
    <row r="2" customFormat="false" ht="15" hidden="false" customHeight="false" outlineLevel="0" collapsed="false">
      <c r="A2" s="33" t="s">
        <v>490</v>
      </c>
    </row>
    <row r="3" customFormat="false" ht="15" hidden="false" customHeight="false" outlineLevel="0" collapsed="false">
      <c r="A3" s="34" t="s">
        <v>491</v>
      </c>
    </row>
    <row r="5" customFormat="false" ht="31.5" hidden="false" customHeight="true" outlineLevel="0" collapsed="false">
      <c r="A5" s="22" t="s">
        <v>492</v>
      </c>
      <c r="B5" s="22" t="s">
        <v>493</v>
      </c>
      <c r="C5" s="22" t="s">
        <v>494</v>
      </c>
      <c r="D5" s="22" t="s">
        <v>495</v>
      </c>
      <c r="E5" s="22" t="s">
        <v>496</v>
      </c>
      <c r="F5" s="22" t="s">
        <v>497</v>
      </c>
      <c r="G5" s="22" t="s">
        <v>150</v>
      </c>
      <c r="H5" s="22" t="s">
        <v>151</v>
      </c>
      <c r="I5" s="22" t="s">
        <v>498</v>
      </c>
      <c r="J5" s="22" t="s">
        <v>499</v>
      </c>
      <c r="K5" s="22" t="s">
        <v>500</v>
      </c>
      <c r="L5" s="22" t="s">
        <v>501</v>
      </c>
      <c r="M5" s="22" t="s">
        <v>502</v>
      </c>
      <c r="N5" s="22" t="s">
        <v>503</v>
      </c>
      <c r="O5" s="22" t="s">
        <v>504</v>
      </c>
    </row>
    <row r="6" customFormat="false" ht="48" hidden="false" customHeight="true" outlineLevel="0" collapsed="false">
      <c r="A6" s="35" t="s">
        <v>505</v>
      </c>
      <c r="B6" s="37" t="s">
        <v>506</v>
      </c>
      <c r="C6" s="35" t="s">
        <v>507</v>
      </c>
      <c r="D6" s="35" t="s">
        <v>508</v>
      </c>
      <c r="E6" s="36" t="s">
        <v>509</v>
      </c>
      <c r="F6" s="38" t="str">
        <f aca="false">IF(E6="","",IFERROR(LOOKUP(2,1/(ISNUMBER(SEARCH(KW_Terms,E6))*(KW_Terms&lt;&gt;"")*(KW_Suggest&lt;&gt;"")),KW_Suggest),"No rule matched"))</f>
        <v>Service Experience &gt; No follow-up on a promise</v>
      </c>
      <c r="G6" s="35" t="s">
        <v>196</v>
      </c>
      <c r="H6" s="35" t="s">
        <v>197</v>
      </c>
      <c r="I6" s="36" t="s">
        <v>510</v>
      </c>
      <c r="J6" s="35" t="s">
        <v>511</v>
      </c>
      <c r="K6" s="35" t="s">
        <v>512</v>
      </c>
      <c r="L6" s="35" t="s">
        <v>513</v>
      </c>
      <c r="M6" s="35" t="s">
        <v>514</v>
      </c>
      <c r="N6" s="35" t="s">
        <v>398</v>
      </c>
      <c r="O6" s="36" t="s">
        <v>515</v>
      </c>
    </row>
    <row r="7" customFormat="false" ht="15" hidden="false" customHeight="false" outlineLevel="0" collapsed="false">
      <c r="A7" s="35"/>
      <c r="B7" s="35"/>
      <c r="C7" s="35"/>
      <c r="D7" s="35"/>
      <c r="E7" s="36"/>
      <c r="F7" s="38" t="str">
        <f aca="false">IF(E7="","",IFERROR(LOOKUP(2,1/(ISNUMBER(SEARCH(KW_Terms,E7))*(KW_Terms&lt;&gt;"")*(KW_Suggest&lt;&gt;"")),KW_Suggest),"No rule matched"))</f>
        <v/>
      </c>
      <c r="G7" s="35"/>
      <c r="H7" s="35"/>
      <c r="I7" s="36"/>
      <c r="J7" s="35"/>
      <c r="K7" s="35"/>
      <c r="L7" s="35"/>
      <c r="M7" s="35"/>
      <c r="N7" s="35"/>
      <c r="O7" s="36"/>
    </row>
    <row r="8" customFormat="false" ht="15" hidden="false" customHeight="false" outlineLevel="0" collapsed="false">
      <c r="A8" s="35"/>
      <c r="B8" s="35"/>
      <c r="C8" s="35"/>
      <c r="D8" s="35"/>
      <c r="E8" s="36"/>
      <c r="F8" s="38" t="str">
        <f aca="false">IF(E8="","",IFERROR(LOOKUP(2,1/(ISNUMBER(SEARCH(KW_Terms,E8))*(KW_Terms&lt;&gt;"")*(KW_Suggest&lt;&gt;"")),KW_Suggest),"No rule matched"))</f>
        <v/>
      </c>
      <c r="G8" s="35"/>
      <c r="H8" s="35"/>
      <c r="I8" s="36"/>
      <c r="J8" s="35"/>
      <c r="K8" s="35"/>
      <c r="L8" s="35"/>
      <c r="M8" s="35"/>
      <c r="N8" s="35"/>
      <c r="O8" s="36"/>
    </row>
    <row r="9" customFormat="false" ht="15" hidden="false" customHeight="false" outlineLevel="0" collapsed="false">
      <c r="A9" s="35"/>
      <c r="B9" s="35"/>
      <c r="C9" s="35"/>
      <c r="D9" s="35"/>
      <c r="E9" s="36"/>
      <c r="F9" s="38" t="str">
        <f aca="false">IF(E9="","",IFERROR(LOOKUP(2,1/(ISNUMBER(SEARCH(KW_Terms,E9))*(KW_Terms&lt;&gt;"")*(KW_Suggest&lt;&gt;"")),KW_Suggest),"No rule matched"))</f>
        <v/>
      </c>
      <c r="G9" s="35"/>
      <c r="H9" s="35"/>
      <c r="I9" s="36"/>
      <c r="J9" s="35"/>
      <c r="K9" s="35"/>
      <c r="L9" s="35"/>
      <c r="M9" s="35"/>
      <c r="N9" s="35"/>
      <c r="O9" s="36"/>
    </row>
    <row r="10" customFormat="false" ht="15" hidden="false" customHeight="false" outlineLevel="0" collapsed="false">
      <c r="A10" s="35"/>
      <c r="B10" s="35"/>
      <c r="C10" s="35"/>
      <c r="D10" s="35"/>
      <c r="E10" s="36"/>
      <c r="F10" s="38" t="str">
        <f aca="false">IF(E10="","",IFERROR(LOOKUP(2,1/(ISNUMBER(SEARCH(KW_Terms,E10))*(KW_Terms&lt;&gt;"")*(KW_Suggest&lt;&gt;"")),KW_Suggest),"No rule matched"))</f>
        <v/>
      </c>
      <c r="G10" s="35"/>
      <c r="H10" s="35"/>
      <c r="I10" s="36"/>
      <c r="J10" s="35"/>
      <c r="K10" s="35"/>
      <c r="L10" s="35"/>
      <c r="M10" s="35"/>
      <c r="N10" s="35"/>
      <c r="O10" s="36"/>
    </row>
    <row r="11" customFormat="false" ht="15" hidden="false" customHeight="false" outlineLevel="0" collapsed="false">
      <c r="A11" s="35"/>
      <c r="B11" s="35"/>
      <c r="C11" s="35"/>
      <c r="D11" s="35"/>
      <c r="E11" s="36"/>
      <c r="F11" s="38" t="str">
        <f aca="false">IF(E11="","",IFERROR(LOOKUP(2,1/(ISNUMBER(SEARCH(KW_Terms,E11))*(KW_Terms&lt;&gt;"")*(KW_Suggest&lt;&gt;"")),KW_Suggest),"No rule matched"))</f>
        <v/>
      </c>
      <c r="G11" s="35"/>
      <c r="H11" s="35"/>
      <c r="I11" s="36"/>
      <c r="J11" s="35"/>
      <c r="K11" s="35"/>
      <c r="L11" s="35"/>
      <c r="M11" s="35"/>
      <c r="N11" s="35"/>
      <c r="O11" s="36"/>
    </row>
    <row r="12" customFormat="false" ht="15" hidden="false" customHeight="false" outlineLevel="0" collapsed="false">
      <c r="A12" s="35"/>
      <c r="B12" s="35"/>
      <c r="C12" s="35"/>
      <c r="D12" s="35"/>
      <c r="E12" s="36"/>
      <c r="F12" s="38" t="str">
        <f aca="false">IF(E12="","",IFERROR(LOOKUP(2,1/(ISNUMBER(SEARCH(KW_Terms,E12))*(KW_Terms&lt;&gt;"")*(KW_Suggest&lt;&gt;"")),KW_Suggest),"No rule matched"))</f>
        <v/>
      </c>
      <c r="G12" s="35"/>
      <c r="H12" s="35"/>
      <c r="I12" s="36"/>
      <c r="J12" s="35"/>
      <c r="K12" s="35"/>
      <c r="L12" s="35"/>
      <c r="M12" s="35"/>
      <c r="N12" s="35"/>
      <c r="O12" s="36"/>
    </row>
    <row r="13" customFormat="false" ht="15" hidden="false" customHeight="false" outlineLevel="0" collapsed="false">
      <c r="A13" s="35"/>
      <c r="B13" s="35"/>
      <c r="C13" s="35"/>
      <c r="D13" s="35"/>
      <c r="E13" s="36"/>
      <c r="F13" s="38" t="str">
        <f aca="false">IF(E13="","",IFERROR(LOOKUP(2,1/(ISNUMBER(SEARCH(KW_Terms,E13))*(KW_Terms&lt;&gt;"")*(KW_Suggest&lt;&gt;"")),KW_Suggest),"No rule matched"))</f>
        <v/>
      </c>
      <c r="G13" s="35"/>
      <c r="H13" s="35"/>
      <c r="I13" s="36"/>
      <c r="J13" s="35"/>
      <c r="K13" s="35"/>
      <c r="L13" s="35"/>
      <c r="M13" s="35"/>
      <c r="N13" s="35"/>
      <c r="O13" s="36"/>
    </row>
    <row r="14" customFormat="false" ht="15" hidden="false" customHeight="false" outlineLevel="0" collapsed="false">
      <c r="A14" s="35"/>
      <c r="B14" s="35"/>
      <c r="C14" s="35"/>
      <c r="D14" s="35"/>
      <c r="E14" s="36"/>
      <c r="F14" s="38" t="str">
        <f aca="false">IF(E14="","",IFERROR(LOOKUP(2,1/(ISNUMBER(SEARCH(KW_Terms,E14))*(KW_Terms&lt;&gt;"")*(KW_Suggest&lt;&gt;"")),KW_Suggest),"No rule matched"))</f>
        <v/>
      </c>
      <c r="G14" s="35"/>
      <c r="H14" s="35"/>
      <c r="I14" s="36"/>
      <c r="J14" s="35"/>
      <c r="K14" s="35"/>
      <c r="L14" s="35"/>
      <c r="M14" s="35"/>
      <c r="N14" s="35"/>
      <c r="O14" s="36"/>
    </row>
    <row r="15" customFormat="false" ht="15" hidden="false" customHeight="false" outlineLevel="0" collapsed="false">
      <c r="A15" s="35"/>
      <c r="B15" s="35"/>
      <c r="C15" s="35"/>
      <c r="D15" s="35"/>
      <c r="E15" s="36"/>
      <c r="F15" s="38" t="str">
        <f aca="false">IF(E15="","",IFERROR(LOOKUP(2,1/(ISNUMBER(SEARCH(KW_Terms,E15))*(KW_Terms&lt;&gt;"")*(KW_Suggest&lt;&gt;"")),KW_Suggest),"No rule matched"))</f>
        <v/>
      </c>
      <c r="G15" s="35"/>
      <c r="H15" s="35"/>
      <c r="I15" s="36"/>
      <c r="J15" s="35"/>
      <c r="K15" s="35"/>
      <c r="L15" s="35"/>
      <c r="M15" s="35"/>
      <c r="N15" s="35"/>
      <c r="O15" s="36"/>
    </row>
    <row r="16" customFormat="false" ht="15" hidden="false" customHeight="false" outlineLevel="0" collapsed="false">
      <c r="A16" s="35"/>
      <c r="B16" s="35"/>
      <c r="C16" s="35"/>
      <c r="D16" s="35"/>
      <c r="E16" s="36"/>
      <c r="F16" s="38" t="str">
        <f aca="false">IF(E16="","",IFERROR(LOOKUP(2,1/(ISNUMBER(SEARCH(KW_Terms,E16))*(KW_Terms&lt;&gt;"")*(KW_Suggest&lt;&gt;"")),KW_Suggest),"No rule matched"))</f>
        <v/>
      </c>
      <c r="G16" s="35"/>
      <c r="H16" s="35"/>
      <c r="I16" s="36"/>
      <c r="J16" s="35"/>
      <c r="K16" s="35"/>
      <c r="L16" s="35"/>
      <c r="M16" s="35"/>
      <c r="N16" s="35"/>
      <c r="O16" s="36"/>
    </row>
    <row r="17" customFormat="false" ht="15" hidden="false" customHeight="false" outlineLevel="0" collapsed="false">
      <c r="A17" s="35"/>
      <c r="B17" s="35"/>
      <c r="C17" s="35"/>
      <c r="D17" s="35"/>
      <c r="E17" s="36"/>
      <c r="F17" s="38" t="str">
        <f aca="false">IF(E17="","",IFERROR(LOOKUP(2,1/(ISNUMBER(SEARCH(KW_Terms,E17))*(KW_Terms&lt;&gt;"")*(KW_Suggest&lt;&gt;"")),KW_Suggest),"No rule matched"))</f>
        <v/>
      </c>
      <c r="G17" s="35"/>
      <c r="H17" s="35"/>
      <c r="I17" s="36"/>
      <c r="J17" s="35"/>
      <c r="K17" s="35"/>
      <c r="L17" s="35"/>
      <c r="M17" s="35"/>
      <c r="N17" s="35"/>
      <c r="O17" s="36"/>
    </row>
    <row r="18" customFormat="false" ht="15" hidden="false" customHeight="false" outlineLevel="0" collapsed="false">
      <c r="A18" s="35"/>
      <c r="B18" s="35"/>
      <c r="C18" s="35"/>
      <c r="D18" s="35"/>
      <c r="E18" s="36"/>
      <c r="F18" s="38" t="str">
        <f aca="false">IF(E18="","",IFERROR(LOOKUP(2,1/(ISNUMBER(SEARCH(KW_Terms,E18))*(KW_Terms&lt;&gt;"")*(KW_Suggest&lt;&gt;"")),KW_Suggest),"No rule matched"))</f>
        <v/>
      </c>
      <c r="G18" s="35"/>
      <c r="H18" s="35"/>
      <c r="I18" s="36"/>
      <c r="J18" s="35"/>
      <c r="K18" s="35"/>
      <c r="L18" s="35"/>
      <c r="M18" s="35"/>
      <c r="N18" s="35"/>
      <c r="O18" s="36"/>
    </row>
    <row r="19" customFormat="false" ht="15" hidden="false" customHeight="false" outlineLevel="0" collapsed="false">
      <c r="A19" s="35"/>
      <c r="B19" s="35"/>
      <c r="C19" s="35"/>
      <c r="D19" s="35"/>
      <c r="E19" s="36"/>
      <c r="F19" s="38" t="str">
        <f aca="false">IF(E19="","",IFERROR(LOOKUP(2,1/(ISNUMBER(SEARCH(KW_Terms,E19))*(KW_Terms&lt;&gt;"")*(KW_Suggest&lt;&gt;"")),KW_Suggest),"No rule matched"))</f>
        <v/>
      </c>
      <c r="G19" s="35"/>
      <c r="H19" s="35"/>
      <c r="I19" s="36"/>
      <c r="J19" s="35"/>
      <c r="K19" s="35"/>
      <c r="L19" s="35"/>
      <c r="M19" s="35"/>
      <c r="N19" s="35"/>
      <c r="O19" s="36"/>
    </row>
    <row r="20" customFormat="false" ht="15" hidden="false" customHeight="false" outlineLevel="0" collapsed="false">
      <c r="A20" s="35"/>
      <c r="B20" s="35"/>
      <c r="C20" s="35"/>
      <c r="D20" s="35"/>
      <c r="E20" s="36"/>
      <c r="F20" s="38" t="str">
        <f aca="false">IF(E20="","",IFERROR(LOOKUP(2,1/(ISNUMBER(SEARCH(KW_Terms,E20))*(KW_Terms&lt;&gt;"")*(KW_Suggest&lt;&gt;"")),KW_Suggest),"No rule matched"))</f>
        <v/>
      </c>
      <c r="G20" s="35"/>
      <c r="H20" s="35"/>
      <c r="I20" s="36"/>
      <c r="J20" s="35"/>
      <c r="K20" s="35"/>
      <c r="L20" s="35"/>
      <c r="M20" s="35"/>
      <c r="N20" s="35"/>
      <c r="O20" s="36"/>
    </row>
    <row r="21" customFormat="false" ht="15" hidden="false" customHeight="false" outlineLevel="0" collapsed="false">
      <c r="A21" s="35"/>
      <c r="B21" s="35"/>
      <c r="C21" s="35"/>
      <c r="D21" s="35"/>
      <c r="E21" s="36"/>
      <c r="F21" s="38" t="str">
        <f aca="false">IF(E21="","",IFERROR(LOOKUP(2,1/(ISNUMBER(SEARCH(KW_Terms,E21))*(KW_Terms&lt;&gt;"")*(KW_Suggest&lt;&gt;"")),KW_Suggest),"No rule matched"))</f>
        <v/>
      </c>
      <c r="G21" s="35"/>
      <c r="H21" s="35"/>
      <c r="I21" s="36"/>
      <c r="J21" s="35"/>
      <c r="K21" s="35"/>
      <c r="L21" s="35"/>
      <c r="M21" s="35"/>
      <c r="N21" s="35"/>
      <c r="O21" s="36"/>
    </row>
    <row r="22" customFormat="false" ht="15" hidden="false" customHeight="false" outlineLevel="0" collapsed="false">
      <c r="A22" s="35"/>
      <c r="B22" s="35"/>
      <c r="C22" s="35"/>
      <c r="D22" s="35"/>
      <c r="E22" s="36"/>
      <c r="F22" s="38" t="str">
        <f aca="false">IF(E22="","",IFERROR(LOOKUP(2,1/(ISNUMBER(SEARCH(KW_Terms,E22))*(KW_Terms&lt;&gt;"")*(KW_Suggest&lt;&gt;"")),KW_Suggest),"No rule matched"))</f>
        <v/>
      </c>
      <c r="G22" s="35"/>
      <c r="H22" s="35"/>
      <c r="I22" s="36"/>
      <c r="J22" s="35"/>
      <c r="K22" s="35"/>
      <c r="L22" s="35"/>
      <c r="M22" s="35"/>
      <c r="N22" s="35"/>
      <c r="O22" s="36"/>
    </row>
    <row r="23" customFormat="false" ht="15" hidden="false" customHeight="false" outlineLevel="0" collapsed="false">
      <c r="A23" s="35"/>
      <c r="B23" s="35"/>
      <c r="C23" s="35"/>
      <c r="D23" s="35"/>
      <c r="E23" s="36"/>
      <c r="F23" s="38" t="str">
        <f aca="false">IF(E23="","",IFERROR(LOOKUP(2,1/(ISNUMBER(SEARCH(KW_Terms,E23))*(KW_Terms&lt;&gt;"")*(KW_Suggest&lt;&gt;"")),KW_Suggest),"No rule matched"))</f>
        <v/>
      </c>
      <c r="G23" s="35"/>
      <c r="H23" s="35"/>
      <c r="I23" s="36"/>
      <c r="J23" s="35"/>
      <c r="K23" s="35"/>
      <c r="L23" s="35"/>
      <c r="M23" s="35"/>
      <c r="N23" s="35"/>
      <c r="O23" s="36"/>
    </row>
    <row r="24" customFormat="false" ht="15" hidden="false" customHeight="false" outlineLevel="0" collapsed="false">
      <c r="A24" s="35"/>
      <c r="B24" s="35"/>
      <c r="C24" s="35"/>
      <c r="D24" s="35"/>
      <c r="E24" s="36"/>
      <c r="F24" s="38" t="str">
        <f aca="false">IF(E24="","",IFERROR(LOOKUP(2,1/(ISNUMBER(SEARCH(KW_Terms,E24))*(KW_Terms&lt;&gt;"")*(KW_Suggest&lt;&gt;"")),KW_Suggest),"No rule matched"))</f>
        <v/>
      </c>
      <c r="G24" s="35"/>
      <c r="H24" s="35"/>
      <c r="I24" s="36"/>
      <c r="J24" s="35"/>
      <c r="K24" s="35"/>
      <c r="L24" s="35"/>
      <c r="M24" s="35"/>
      <c r="N24" s="35"/>
      <c r="O24" s="36"/>
    </row>
    <row r="25" customFormat="false" ht="15" hidden="false" customHeight="false" outlineLevel="0" collapsed="false">
      <c r="A25" s="35"/>
      <c r="B25" s="35"/>
      <c r="C25" s="35"/>
      <c r="D25" s="35"/>
      <c r="E25" s="36"/>
      <c r="F25" s="38" t="str">
        <f aca="false">IF(E25="","",IFERROR(LOOKUP(2,1/(ISNUMBER(SEARCH(KW_Terms,E25))*(KW_Terms&lt;&gt;"")*(KW_Suggest&lt;&gt;"")),KW_Suggest),"No rule matched"))</f>
        <v/>
      </c>
      <c r="G25" s="35"/>
      <c r="H25" s="35"/>
      <c r="I25" s="36"/>
      <c r="J25" s="35"/>
      <c r="K25" s="35"/>
      <c r="L25" s="35"/>
      <c r="M25" s="35"/>
      <c r="N25" s="35"/>
      <c r="O25" s="36"/>
    </row>
    <row r="26" customFormat="false" ht="15" hidden="false" customHeight="false" outlineLevel="0" collapsed="false">
      <c r="A26" s="35"/>
      <c r="B26" s="35"/>
      <c r="C26" s="35"/>
      <c r="D26" s="35"/>
      <c r="E26" s="36"/>
      <c r="F26" s="38" t="str">
        <f aca="false">IF(E26="","",IFERROR(LOOKUP(2,1/(ISNUMBER(SEARCH(KW_Terms,E26))*(KW_Terms&lt;&gt;"")*(KW_Suggest&lt;&gt;"")),KW_Suggest),"No rule matched"))</f>
        <v/>
      </c>
      <c r="G26" s="35"/>
      <c r="H26" s="35"/>
      <c r="I26" s="36"/>
      <c r="J26" s="35"/>
      <c r="K26" s="35"/>
      <c r="L26" s="35"/>
      <c r="M26" s="35"/>
      <c r="N26" s="35"/>
      <c r="O26" s="36"/>
    </row>
    <row r="27" customFormat="false" ht="15" hidden="false" customHeight="false" outlineLevel="0" collapsed="false">
      <c r="A27" s="35"/>
      <c r="B27" s="35"/>
      <c r="C27" s="35"/>
      <c r="D27" s="35"/>
      <c r="E27" s="36"/>
      <c r="F27" s="38" t="str">
        <f aca="false">IF(E27="","",IFERROR(LOOKUP(2,1/(ISNUMBER(SEARCH(KW_Terms,E27))*(KW_Terms&lt;&gt;"")*(KW_Suggest&lt;&gt;"")),KW_Suggest),"No rule matched"))</f>
        <v/>
      </c>
      <c r="G27" s="35"/>
      <c r="H27" s="35"/>
      <c r="I27" s="36"/>
      <c r="J27" s="35"/>
      <c r="K27" s="35"/>
      <c r="L27" s="35"/>
      <c r="M27" s="35"/>
      <c r="N27" s="35"/>
      <c r="O27" s="36"/>
    </row>
    <row r="28" customFormat="false" ht="15" hidden="false" customHeight="false" outlineLevel="0" collapsed="false">
      <c r="A28" s="35"/>
      <c r="B28" s="35"/>
      <c r="C28" s="35"/>
      <c r="D28" s="35"/>
      <c r="E28" s="36"/>
      <c r="F28" s="38" t="str">
        <f aca="false">IF(E28="","",IFERROR(LOOKUP(2,1/(ISNUMBER(SEARCH(KW_Terms,E28))*(KW_Terms&lt;&gt;"")*(KW_Suggest&lt;&gt;"")),KW_Suggest),"No rule matched"))</f>
        <v/>
      </c>
      <c r="G28" s="35"/>
      <c r="H28" s="35"/>
      <c r="I28" s="36"/>
      <c r="J28" s="35"/>
      <c r="K28" s="35"/>
      <c r="L28" s="35"/>
      <c r="M28" s="35"/>
      <c r="N28" s="35"/>
      <c r="O28" s="36"/>
    </row>
    <row r="29" customFormat="false" ht="15" hidden="false" customHeight="false" outlineLevel="0" collapsed="false">
      <c r="A29" s="35"/>
      <c r="B29" s="35"/>
      <c r="C29" s="35"/>
      <c r="D29" s="35"/>
      <c r="E29" s="36"/>
      <c r="F29" s="38" t="str">
        <f aca="false">IF(E29="","",IFERROR(LOOKUP(2,1/(ISNUMBER(SEARCH(KW_Terms,E29))*(KW_Terms&lt;&gt;"")*(KW_Suggest&lt;&gt;"")),KW_Suggest),"No rule matched"))</f>
        <v/>
      </c>
      <c r="G29" s="35"/>
      <c r="H29" s="35"/>
      <c r="I29" s="36"/>
      <c r="J29" s="35"/>
      <c r="K29" s="35"/>
      <c r="L29" s="35"/>
      <c r="M29" s="35"/>
      <c r="N29" s="35"/>
      <c r="O29" s="36"/>
    </row>
    <row r="30" customFormat="false" ht="15" hidden="false" customHeight="false" outlineLevel="0" collapsed="false">
      <c r="A30" s="35"/>
      <c r="B30" s="35"/>
      <c r="C30" s="35"/>
      <c r="D30" s="35"/>
      <c r="E30" s="36"/>
      <c r="F30" s="38" t="str">
        <f aca="false">IF(E30="","",IFERROR(LOOKUP(2,1/(ISNUMBER(SEARCH(KW_Terms,E30))*(KW_Terms&lt;&gt;"")*(KW_Suggest&lt;&gt;"")),KW_Suggest),"No rule matched"))</f>
        <v/>
      </c>
      <c r="G30" s="35"/>
      <c r="H30" s="35"/>
      <c r="I30" s="36"/>
      <c r="J30" s="35"/>
      <c r="K30" s="35"/>
      <c r="L30" s="35"/>
      <c r="M30" s="35"/>
      <c r="N30" s="35"/>
      <c r="O30" s="36"/>
    </row>
    <row r="31" customFormat="false" ht="15" hidden="false" customHeight="false" outlineLevel="0" collapsed="false">
      <c r="A31" s="35"/>
      <c r="B31" s="35"/>
      <c r="C31" s="35"/>
      <c r="D31" s="35"/>
      <c r="E31" s="36"/>
      <c r="F31" s="38" t="str">
        <f aca="false">IF(E31="","",IFERROR(LOOKUP(2,1/(ISNUMBER(SEARCH(KW_Terms,E31))*(KW_Terms&lt;&gt;"")*(KW_Suggest&lt;&gt;"")),KW_Suggest),"No rule matched"))</f>
        <v/>
      </c>
      <c r="G31" s="35"/>
      <c r="H31" s="35"/>
      <c r="I31" s="36"/>
      <c r="J31" s="35"/>
      <c r="K31" s="35"/>
      <c r="L31" s="35"/>
      <c r="M31" s="35"/>
      <c r="N31" s="35"/>
      <c r="O31" s="36"/>
    </row>
    <row r="32" customFormat="false" ht="15" hidden="false" customHeight="false" outlineLevel="0" collapsed="false">
      <c r="A32" s="35"/>
      <c r="B32" s="35"/>
      <c r="C32" s="35"/>
      <c r="D32" s="35"/>
      <c r="E32" s="36"/>
      <c r="F32" s="38" t="str">
        <f aca="false">IF(E32="","",IFERROR(LOOKUP(2,1/(ISNUMBER(SEARCH(KW_Terms,E32))*(KW_Terms&lt;&gt;"")*(KW_Suggest&lt;&gt;"")),KW_Suggest),"No rule matched"))</f>
        <v/>
      </c>
      <c r="G32" s="35"/>
      <c r="H32" s="35"/>
      <c r="I32" s="36"/>
      <c r="J32" s="35"/>
      <c r="K32" s="35"/>
      <c r="L32" s="35"/>
      <c r="M32" s="35"/>
      <c r="N32" s="35"/>
      <c r="O32" s="36"/>
    </row>
    <row r="33" customFormat="false" ht="15" hidden="false" customHeight="false" outlineLevel="0" collapsed="false">
      <c r="A33" s="35"/>
      <c r="B33" s="35"/>
      <c r="C33" s="35"/>
      <c r="D33" s="35"/>
      <c r="E33" s="36"/>
      <c r="F33" s="38" t="str">
        <f aca="false">IF(E33="","",IFERROR(LOOKUP(2,1/(ISNUMBER(SEARCH(KW_Terms,E33))*(KW_Terms&lt;&gt;"")*(KW_Suggest&lt;&gt;"")),KW_Suggest),"No rule matched"))</f>
        <v/>
      </c>
      <c r="G33" s="35"/>
      <c r="H33" s="35"/>
      <c r="I33" s="36"/>
      <c r="J33" s="35"/>
      <c r="K33" s="35"/>
      <c r="L33" s="35"/>
      <c r="M33" s="35"/>
      <c r="N33" s="35"/>
      <c r="O33" s="36"/>
    </row>
    <row r="34" customFormat="false" ht="15" hidden="false" customHeight="false" outlineLevel="0" collapsed="false">
      <c r="A34" s="35"/>
      <c r="B34" s="35"/>
      <c r="C34" s="35"/>
      <c r="D34" s="35"/>
      <c r="E34" s="36"/>
      <c r="F34" s="38" t="str">
        <f aca="false">IF(E34="","",IFERROR(LOOKUP(2,1/(ISNUMBER(SEARCH(KW_Terms,E34))*(KW_Terms&lt;&gt;"")*(KW_Suggest&lt;&gt;"")),KW_Suggest),"No rule matched"))</f>
        <v/>
      </c>
      <c r="G34" s="35"/>
      <c r="H34" s="35"/>
      <c r="I34" s="36"/>
      <c r="J34" s="35"/>
      <c r="K34" s="35"/>
      <c r="L34" s="35"/>
      <c r="M34" s="35"/>
      <c r="N34" s="35"/>
      <c r="O34" s="36"/>
    </row>
    <row r="35" customFormat="false" ht="15" hidden="false" customHeight="false" outlineLevel="0" collapsed="false">
      <c r="A35" s="35"/>
      <c r="B35" s="35"/>
      <c r="C35" s="35"/>
      <c r="D35" s="35"/>
      <c r="E35" s="36"/>
      <c r="F35" s="38" t="str">
        <f aca="false">IF(E35="","",IFERROR(LOOKUP(2,1/(ISNUMBER(SEARCH(KW_Terms,E35))*(KW_Terms&lt;&gt;"")*(KW_Suggest&lt;&gt;"")),KW_Suggest),"No rule matched"))</f>
        <v/>
      </c>
      <c r="G35" s="35"/>
      <c r="H35" s="35"/>
      <c r="I35" s="36"/>
      <c r="J35" s="35"/>
      <c r="K35" s="35"/>
      <c r="L35" s="35"/>
      <c r="M35" s="35"/>
      <c r="N35" s="35"/>
      <c r="O35" s="36"/>
    </row>
    <row r="36" customFormat="false" ht="15" hidden="false" customHeight="false" outlineLevel="0" collapsed="false">
      <c r="A36" s="35"/>
      <c r="B36" s="35"/>
      <c r="C36" s="35"/>
      <c r="D36" s="35"/>
      <c r="E36" s="36"/>
      <c r="F36" s="38" t="str">
        <f aca="false">IF(E36="","",IFERROR(LOOKUP(2,1/(ISNUMBER(SEARCH(KW_Terms,E36))*(KW_Terms&lt;&gt;"")*(KW_Suggest&lt;&gt;"")),KW_Suggest),"No rule matched"))</f>
        <v/>
      </c>
      <c r="G36" s="35"/>
      <c r="H36" s="35"/>
      <c r="I36" s="36"/>
      <c r="J36" s="35"/>
      <c r="K36" s="35"/>
      <c r="L36" s="35"/>
      <c r="M36" s="35"/>
      <c r="N36" s="35"/>
      <c r="O36" s="36"/>
    </row>
    <row r="37" customFormat="false" ht="15" hidden="false" customHeight="false" outlineLevel="0" collapsed="false">
      <c r="A37" s="35"/>
      <c r="B37" s="35"/>
      <c r="C37" s="35"/>
      <c r="D37" s="35"/>
      <c r="E37" s="36"/>
      <c r="F37" s="38" t="str">
        <f aca="false">IF(E37="","",IFERROR(LOOKUP(2,1/(ISNUMBER(SEARCH(KW_Terms,E37))*(KW_Terms&lt;&gt;"")*(KW_Suggest&lt;&gt;"")),KW_Suggest),"No rule matched"))</f>
        <v/>
      </c>
      <c r="G37" s="35"/>
      <c r="H37" s="35"/>
      <c r="I37" s="36"/>
      <c r="J37" s="35"/>
      <c r="K37" s="35"/>
      <c r="L37" s="35"/>
      <c r="M37" s="35"/>
      <c r="N37" s="35"/>
      <c r="O37" s="36"/>
    </row>
    <row r="38" customFormat="false" ht="15" hidden="false" customHeight="false" outlineLevel="0" collapsed="false">
      <c r="A38" s="35"/>
      <c r="B38" s="35"/>
      <c r="C38" s="35"/>
      <c r="D38" s="35"/>
      <c r="E38" s="36"/>
      <c r="F38" s="38" t="str">
        <f aca="false">IF(E38="","",IFERROR(LOOKUP(2,1/(ISNUMBER(SEARCH(KW_Terms,E38))*(KW_Terms&lt;&gt;"")*(KW_Suggest&lt;&gt;"")),KW_Suggest),"No rule matched"))</f>
        <v/>
      </c>
      <c r="G38" s="35"/>
      <c r="H38" s="35"/>
      <c r="I38" s="36"/>
      <c r="J38" s="35"/>
      <c r="K38" s="35"/>
      <c r="L38" s="35"/>
      <c r="M38" s="35"/>
      <c r="N38" s="35"/>
      <c r="O38" s="36"/>
    </row>
    <row r="39" customFormat="false" ht="15" hidden="false" customHeight="false" outlineLevel="0" collapsed="false">
      <c r="A39" s="35"/>
      <c r="B39" s="35"/>
      <c r="C39" s="35"/>
      <c r="D39" s="35"/>
      <c r="E39" s="36"/>
      <c r="F39" s="38" t="str">
        <f aca="false">IF(E39="","",IFERROR(LOOKUP(2,1/(ISNUMBER(SEARCH(KW_Terms,E39))*(KW_Terms&lt;&gt;"")*(KW_Suggest&lt;&gt;"")),KW_Suggest),"No rule matched"))</f>
        <v/>
      </c>
      <c r="G39" s="35"/>
      <c r="H39" s="35"/>
      <c r="I39" s="36"/>
      <c r="J39" s="35"/>
      <c r="K39" s="35"/>
      <c r="L39" s="35"/>
      <c r="M39" s="35"/>
      <c r="N39" s="35"/>
      <c r="O39" s="36"/>
    </row>
    <row r="40" customFormat="false" ht="15" hidden="false" customHeight="false" outlineLevel="0" collapsed="false">
      <c r="A40" s="35"/>
      <c r="B40" s="35"/>
      <c r="C40" s="35"/>
      <c r="D40" s="35"/>
      <c r="E40" s="36"/>
      <c r="F40" s="38" t="str">
        <f aca="false">IF(E40="","",IFERROR(LOOKUP(2,1/(ISNUMBER(SEARCH(KW_Terms,E40))*(KW_Terms&lt;&gt;"")*(KW_Suggest&lt;&gt;"")),KW_Suggest),"No rule matched"))</f>
        <v/>
      </c>
      <c r="G40" s="35"/>
      <c r="H40" s="35"/>
      <c r="I40" s="36"/>
      <c r="J40" s="35"/>
      <c r="K40" s="35"/>
      <c r="L40" s="35"/>
      <c r="M40" s="35"/>
      <c r="N40" s="35"/>
      <c r="O40" s="36"/>
    </row>
    <row r="41" customFormat="false" ht="15" hidden="false" customHeight="false" outlineLevel="0" collapsed="false">
      <c r="A41" s="35"/>
      <c r="B41" s="35"/>
      <c r="C41" s="35"/>
      <c r="D41" s="35"/>
      <c r="E41" s="36"/>
      <c r="F41" s="38" t="str">
        <f aca="false">IF(E41="","",IFERROR(LOOKUP(2,1/(ISNUMBER(SEARCH(KW_Terms,E41))*(KW_Terms&lt;&gt;"")*(KW_Suggest&lt;&gt;"")),KW_Suggest),"No rule matched"))</f>
        <v/>
      </c>
      <c r="G41" s="35"/>
      <c r="H41" s="35"/>
      <c r="I41" s="36"/>
      <c r="J41" s="35"/>
      <c r="K41" s="35"/>
      <c r="L41" s="35"/>
      <c r="M41" s="35"/>
      <c r="N41" s="35"/>
      <c r="O41" s="36"/>
    </row>
    <row r="42" customFormat="false" ht="15" hidden="false" customHeight="false" outlineLevel="0" collapsed="false">
      <c r="A42" s="35"/>
      <c r="B42" s="35"/>
      <c r="C42" s="35"/>
      <c r="D42" s="35"/>
      <c r="E42" s="36"/>
      <c r="F42" s="38" t="str">
        <f aca="false">IF(E42="","",IFERROR(LOOKUP(2,1/(ISNUMBER(SEARCH(KW_Terms,E42))*(KW_Terms&lt;&gt;"")*(KW_Suggest&lt;&gt;"")),KW_Suggest),"No rule matched"))</f>
        <v/>
      </c>
      <c r="G42" s="35"/>
      <c r="H42" s="35"/>
      <c r="I42" s="36"/>
      <c r="J42" s="35"/>
      <c r="K42" s="35"/>
      <c r="L42" s="35"/>
      <c r="M42" s="35"/>
      <c r="N42" s="35"/>
      <c r="O42" s="36"/>
    </row>
    <row r="43" customFormat="false" ht="15" hidden="false" customHeight="false" outlineLevel="0" collapsed="false">
      <c r="A43" s="35"/>
      <c r="B43" s="35"/>
      <c r="C43" s="35"/>
      <c r="D43" s="35"/>
      <c r="E43" s="36"/>
      <c r="F43" s="38" t="str">
        <f aca="false">IF(E43="","",IFERROR(LOOKUP(2,1/(ISNUMBER(SEARCH(KW_Terms,E43))*(KW_Terms&lt;&gt;"")*(KW_Suggest&lt;&gt;"")),KW_Suggest),"No rule matched"))</f>
        <v/>
      </c>
      <c r="G43" s="35"/>
      <c r="H43" s="35"/>
      <c r="I43" s="36"/>
      <c r="J43" s="35"/>
      <c r="K43" s="35"/>
      <c r="L43" s="35"/>
      <c r="M43" s="35"/>
      <c r="N43" s="35"/>
      <c r="O43" s="36"/>
    </row>
    <row r="44" customFormat="false" ht="15" hidden="false" customHeight="false" outlineLevel="0" collapsed="false">
      <c r="A44" s="35"/>
      <c r="B44" s="35"/>
      <c r="C44" s="35"/>
      <c r="D44" s="35"/>
      <c r="E44" s="36"/>
      <c r="F44" s="38" t="str">
        <f aca="false">IF(E44="","",IFERROR(LOOKUP(2,1/(ISNUMBER(SEARCH(KW_Terms,E44))*(KW_Terms&lt;&gt;"")*(KW_Suggest&lt;&gt;"")),KW_Suggest),"No rule matched"))</f>
        <v/>
      </c>
      <c r="G44" s="35"/>
      <c r="H44" s="35"/>
      <c r="I44" s="36"/>
      <c r="J44" s="35"/>
      <c r="K44" s="35"/>
      <c r="L44" s="35"/>
      <c r="M44" s="35"/>
      <c r="N44" s="35"/>
      <c r="O44" s="36"/>
    </row>
    <row r="45" customFormat="false" ht="15" hidden="false" customHeight="false" outlineLevel="0" collapsed="false">
      <c r="A45" s="35"/>
      <c r="B45" s="35"/>
      <c r="C45" s="35"/>
      <c r="D45" s="35"/>
      <c r="E45" s="36"/>
      <c r="F45" s="38" t="str">
        <f aca="false">IF(E45="","",IFERROR(LOOKUP(2,1/(ISNUMBER(SEARCH(KW_Terms,E45))*(KW_Terms&lt;&gt;"")*(KW_Suggest&lt;&gt;"")),KW_Suggest),"No rule matched"))</f>
        <v/>
      </c>
      <c r="G45" s="35"/>
      <c r="H45" s="35"/>
      <c r="I45" s="36"/>
      <c r="J45" s="35"/>
      <c r="K45" s="35"/>
      <c r="L45" s="35"/>
      <c r="M45" s="35"/>
      <c r="N45" s="35"/>
      <c r="O45" s="36"/>
    </row>
    <row r="46" customFormat="false" ht="15" hidden="false" customHeight="false" outlineLevel="0" collapsed="false">
      <c r="A46" s="35"/>
      <c r="B46" s="35"/>
      <c r="C46" s="35"/>
      <c r="D46" s="35"/>
      <c r="E46" s="36"/>
      <c r="F46" s="38" t="str">
        <f aca="false">IF(E46="","",IFERROR(LOOKUP(2,1/(ISNUMBER(SEARCH(KW_Terms,E46))*(KW_Terms&lt;&gt;"")*(KW_Suggest&lt;&gt;"")),KW_Suggest),"No rule matched"))</f>
        <v/>
      </c>
      <c r="G46" s="35"/>
      <c r="H46" s="35"/>
      <c r="I46" s="36"/>
      <c r="J46" s="35"/>
      <c r="K46" s="35"/>
      <c r="L46" s="35"/>
      <c r="M46" s="35"/>
      <c r="N46" s="35"/>
      <c r="O46" s="36"/>
    </row>
    <row r="47" customFormat="false" ht="15" hidden="false" customHeight="false" outlineLevel="0" collapsed="false">
      <c r="A47" s="35"/>
      <c r="B47" s="35"/>
      <c r="C47" s="35"/>
      <c r="D47" s="35"/>
      <c r="E47" s="36"/>
      <c r="F47" s="38" t="str">
        <f aca="false">IF(E47="","",IFERROR(LOOKUP(2,1/(ISNUMBER(SEARCH(KW_Terms,E47))*(KW_Terms&lt;&gt;"")*(KW_Suggest&lt;&gt;"")),KW_Suggest),"No rule matched"))</f>
        <v/>
      </c>
      <c r="G47" s="35"/>
      <c r="H47" s="35"/>
      <c r="I47" s="36"/>
      <c r="J47" s="35"/>
      <c r="K47" s="35"/>
      <c r="L47" s="35"/>
      <c r="M47" s="35"/>
      <c r="N47" s="35"/>
      <c r="O47" s="36"/>
    </row>
    <row r="48" customFormat="false" ht="15" hidden="false" customHeight="false" outlineLevel="0" collapsed="false">
      <c r="A48" s="35"/>
      <c r="B48" s="35"/>
      <c r="C48" s="35"/>
      <c r="D48" s="35"/>
      <c r="E48" s="36"/>
      <c r="F48" s="38" t="str">
        <f aca="false">IF(E48="","",IFERROR(LOOKUP(2,1/(ISNUMBER(SEARCH(KW_Terms,E48))*(KW_Terms&lt;&gt;"")*(KW_Suggest&lt;&gt;"")),KW_Suggest),"No rule matched"))</f>
        <v/>
      </c>
      <c r="G48" s="35"/>
      <c r="H48" s="35"/>
      <c r="I48" s="36"/>
      <c r="J48" s="35"/>
      <c r="K48" s="35"/>
      <c r="L48" s="35"/>
      <c r="M48" s="35"/>
      <c r="N48" s="35"/>
      <c r="O48" s="36"/>
    </row>
    <row r="49" customFormat="false" ht="15" hidden="false" customHeight="false" outlineLevel="0" collapsed="false">
      <c r="A49" s="35"/>
      <c r="B49" s="35"/>
      <c r="C49" s="35"/>
      <c r="D49" s="35"/>
      <c r="E49" s="36"/>
      <c r="F49" s="38" t="str">
        <f aca="false">IF(E49="","",IFERROR(LOOKUP(2,1/(ISNUMBER(SEARCH(KW_Terms,E49))*(KW_Terms&lt;&gt;"")*(KW_Suggest&lt;&gt;"")),KW_Suggest),"No rule matched"))</f>
        <v/>
      </c>
      <c r="G49" s="35"/>
      <c r="H49" s="35"/>
      <c r="I49" s="36"/>
      <c r="J49" s="35"/>
      <c r="K49" s="35"/>
      <c r="L49" s="35"/>
      <c r="M49" s="35"/>
      <c r="N49" s="35"/>
      <c r="O49" s="36"/>
    </row>
    <row r="50" customFormat="false" ht="15" hidden="false" customHeight="false" outlineLevel="0" collapsed="false">
      <c r="A50" s="35"/>
      <c r="B50" s="35"/>
      <c r="C50" s="35"/>
      <c r="D50" s="35"/>
      <c r="E50" s="36"/>
      <c r="F50" s="38" t="str">
        <f aca="false">IF(E50="","",IFERROR(LOOKUP(2,1/(ISNUMBER(SEARCH(KW_Terms,E50))*(KW_Terms&lt;&gt;"")*(KW_Suggest&lt;&gt;"")),KW_Suggest),"No rule matched"))</f>
        <v/>
      </c>
      <c r="G50" s="35"/>
      <c r="H50" s="35"/>
      <c r="I50" s="36"/>
      <c r="J50" s="35"/>
      <c r="K50" s="35"/>
      <c r="L50" s="35"/>
      <c r="M50" s="35"/>
      <c r="N50" s="35"/>
      <c r="O50" s="36"/>
    </row>
    <row r="51" customFormat="false" ht="15" hidden="false" customHeight="false" outlineLevel="0" collapsed="false">
      <c r="A51" s="35"/>
      <c r="B51" s="35"/>
      <c r="C51" s="35"/>
      <c r="D51" s="35"/>
      <c r="E51" s="36"/>
      <c r="F51" s="38" t="str">
        <f aca="false">IF(E51="","",IFERROR(LOOKUP(2,1/(ISNUMBER(SEARCH(KW_Terms,E51))*(KW_Terms&lt;&gt;"")*(KW_Suggest&lt;&gt;"")),KW_Suggest),"No rule matched"))</f>
        <v/>
      </c>
      <c r="G51" s="35"/>
      <c r="H51" s="35"/>
      <c r="I51" s="36"/>
      <c r="J51" s="35"/>
      <c r="K51" s="35"/>
      <c r="L51" s="35"/>
      <c r="M51" s="35"/>
      <c r="N51" s="35"/>
      <c r="O51" s="36"/>
    </row>
    <row r="52" customFormat="false" ht="15" hidden="false" customHeight="false" outlineLevel="0" collapsed="false">
      <c r="A52" s="35"/>
      <c r="B52" s="35"/>
      <c r="C52" s="35"/>
      <c r="D52" s="35"/>
      <c r="E52" s="36"/>
      <c r="F52" s="38" t="str">
        <f aca="false">IF(E52="","",IFERROR(LOOKUP(2,1/(ISNUMBER(SEARCH(KW_Terms,E52))*(KW_Terms&lt;&gt;"")*(KW_Suggest&lt;&gt;"")),KW_Suggest),"No rule matched"))</f>
        <v/>
      </c>
      <c r="G52" s="35"/>
      <c r="H52" s="35"/>
      <c r="I52" s="36"/>
      <c r="J52" s="35"/>
      <c r="K52" s="35"/>
      <c r="L52" s="35"/>
      <c r="M52" s="35"/>
      <c r="N52" s="35"/>
      <c r="O52" s="36"/>
    </row>
    <row r="53" customFormat="false" ht="15" hidden="false" customHeight="false" outlineLevel="0" collapsed="false">
      <c r="A53" s="35"/>
      <c r="B53" s="35"/>
      <c r="C53" s="35"/>
      <c r="D53" s="35"/>
      <c r="E53" s="36"/>
      <c r="F53" s="38" t="str">
        <f aca="false">IF(E53="","",IFERROR(LOOKUP(2,1/(ISNUMBER(SEARCH(KW_Terms,E53))*(KW_Terms&lt;&gt;"")*(KW_Suggest&lt;&gt;"")),KW_Suggest),"No rule matched"))</f>
        <v/>
      </c>
      <c r="G53" s="35"/>
      <c r="H53" s="35"/>
      <c r="I53" s="36"/>
      <c r="J53" s="35"/>
      <c r="K53" s="35"/>
      <c r="L53" s="35"/>
      <c r="M53" s="35"/>
      <c r="N53" s="35"/>
      <c r="O53" s="36"/>
    </row>
    <row r="54" customFormat="false" ht="15" hidden="false" customHeight="false" outlineLevel="0" collapsed="false">
      <c r="A54" s="35"/>
      <c r="B54" s="35"/>
      <c r="C54" s="35"/>
      <c r="D54" s="35"/>
      <c r="E54" s="36"/>
      <c r="F54" s="38" t="str">
        <f aca="false">IF(E54="","",IFERROR(LOOKUP(2,1/(ISNUMBER(SEARCH(KW_Terms,E54))*(KW_Terms&lt;&gt;"")*(KW_Suggest&lt;&gt;"")),KW_Suggest),"No rule matched"))</f>
        <v/>
      </c>
      <c r="G54" s="35"/>
      <c r="H54" s="35"/>
      <c r="I54" s="36"/>
      <c r="J54" s="35"/>
      <c r="K54" s="35"/>
      <c r="L54" s="35"/>
      <c r="M54" s="35"/>
      <c r="N54" s="35"/>
      <c r="O54" s="36"/>
    </row>
    <row r="55" customFormat="false" ht="15" hidden="false" customHeight="false" outlineLevel="0" collapsed="false">
      <c r="A55" s="35"/>
      <c r="B55" s="35"/>
      <c r="C55" s="35"/>
      <c r="D55" s="35"/>
      <c r="E55" s="36"/>
      <c r="F55" s="38" t="str">
        <f aca="false">IF(E55="","",IFERROR(LOOKUP(2,1/(ISNUMBER(SEARCH(KW_Terms,E55))*(KW_Terms&lt;&gt;"")*(KW_Suggest&lt;&gt;"")),KW_Suggest),"No rule matched"))</f>
        <v/>
      </c>
      <c r="G55" s="35"/>
      <c r="H55" s="35"/>
      <c r="I55" s="36"/>
      <c r="J55" s="35"/>
      <c r="K55" s="35"/>
      <c r="L55" s="35"/>
      <c r="M55" s="35"/>
      <c r="N55" s="35"/>
      <c r="O55" s="36"/>
    </row>
    <row r="56" customFormat="false" ht="15" hidden="false" customHeight="false" outlineLevel="0" collapsed="false">
      <c r="A56" s="35"/>
      <c r="B56" s="35"/>
      <c r="C56" s="35"/>
      <c r="D56" s="35"/>
      <c r="E56" s="36"/>
      <c r="F56" s="38" t="str">
        <f aca="false">IF(E56="","",IFERROR(LOOKUP(2,1/(ISNUMBER(SEARCH(KW_Terms,E56))*(KW_Terms&lt;&gt;"")*(KW_Suggest&lt;&gt;"")),KW_Suggest),"No rule matched"))</f>
        <v/>
      </c>
      <c r="G56" s="35"/>
      <c r="H56" s="35"/>
      <c r="I56" s="36"/>
      <c r="J56" s="35"/>
      <c r="K56" s="35"/>
      <c r="L56" s="35"/>
      <c r="M56" s="35"/>
      <c r="N56" s="35"/>
      <c r="O56" s="36"/>
    </row>
    <row r="57" customFormat="false" ht="15" hidden="false" customHeight="false" outlineLevel="0" collapsed="false">
      <c r="A57" s="35"/>
      <c r="B57" s="35"/>
      <c r="C57" s="35"/>
      <c r="D57" s="35"/>
      <c r="E57" s="36"/>
      <c r="F57" s="38" t="str">
        <f aca="false">IF(E57="","",IFERROR(LOOKUP(2,1/(ISNUMBER(SEARCH(KW_Terms,E57))*(KW_Terms&lt;&gt;"")*(KW_Suggest&lt;&gt;"")),KW_Suggest),"No rule matched"))</f>
        <v/>
      </c>
      <c r="G57" s="35"/>
      <c r="H57" s="35"/>
      <c r="I57" s="36"/>
      <c r="J57" s="35"/>
      <c r="K57" s="35"/>
      <c r="L57" s="35"/>
      <c r="M57" s="35"/>
      <c r="N57" s="35"/>
      <c r="O57" s="36"/>
    </row>
    <row r="58" customFormat="false" ht="15" hidden="false" customHeight="false" outlineLevel="0" collapsed="false">
      <c r="A58" s="35"/>
      <c r="B58" s="35"/>
      <c r="C58" s="35"/>
      <c r="D58" s="35"/>
      <c r="E58" s="36"/>
      <c r="F58" s="38" t="str">
        <f aca="false">IF(E58="","",IFERROR(LOOKUP(2,1/(ISNUMBER(SEARCH(KW_Terms,E58))*(KW_Terms&lt;&gt;"")*(KW_Suggest&lt;&gt;"")),KW_Suggest),"No rule matched"))</f>
        <v/>
      </c>
      <c r="G58" s="35"/>
      <c r="H58" s="35"/>
      <c r="I58" s="36"/>
      <c r="J58" s="35"/>
      <c r="K58" s="35"/>
      <c r="L58" s="35"/>
      <c r="M58" s="35"/>
      <c r="N58" s="35"/>
      <c r="O58" s="36"/>
    </row>
    <row r="59" customFormat="false" ht="15" hidden="false" customHeight="false" outlineLevel="0" collapsed="false">
      <c r="A59" s="35"/>
      <c r="B59" s="35"/>
      <c r="C59" s="35"/>
      <c r="D59" s="35"/>
      <c r="E59" s="36"/>
      <c r="F59" s="38" t="str">
        <f aca="false">IF(E59="","",IFERROR(LOOKUP(2,1/(ISNUMBER(SEARCH(KW_Terms,E59))*(KW_Terms&lt;&gt;"")*(KW_Suggest&lt;&gt;"")),KW_Suggest),"No rule matched"))</f>
        <v/>
      </c>
      <c r="G59" s="35"/>
      <c r="H59" s="35"/>
      <c r="I59" s="36"/>
      <c r="J59" s="35"/>
      <c r="K59" s="35"/>
      <c r="L59" s="35"/>
      <c r="M59" s="35"/>
      <c r="N59" s="35"/>
      <c r="O59" s="36"/>
    </row>
    <row r="60" customFormat="false" ht="15" hidden="false" customHeight="false" outlineLevel="0" collapsed="false">
      <c r="A60" s="35"/>
      <c r="B60" s="35"/>
      <c r="C60" s="35"/>
      <c r="D60" s="35"/>
      <c r="E60" s="36"/>
      <c r="F60" s="38" t="str">
        <f aca="false">IF(E60="","",IFERROR(LOOKUP(2,1/(ISNUMBER(SEARCH(KW_Terms,E60))*(KW_Terms&lt;&gt;"")*(KW_Suggest&lt;&gt;"")),KW_Suggest),"No rule matched"))</f>
        <v/>
      </c>
      <c r="G60" s="35"/>
      <c r="H60" s="35"/>
      <c r="I60" s="36"/>
      <c r="J60" s="35"/>
      <c r="K60" s="35"/>
      <c r="L60" s="35"/>
      <c r="M60" s="35"/>
      <c r="N60" s="35"/>
      <c r="O60" s="36"/>
    </row>
    <row r="61" customFormat="false" ht="15" hidden="false" customHeight="false" outlineLevel="0" collapsed="false">
      <c r="A61" s="35"/>
      <c r="B61" s="35"/>
      <c r="C61" s="35"/>
      <c r="D61" s="35"/>
      <c r="E61" s="36"/>
      <c r="F61" s="38" t="str">
        <f aca="false">IF(E61="","",IFERROR(LOOKUP(2,1/(ISNUMBER(SEARCH(KW_Terms,E61))*(KW_Terms&lt;&gt;"")*(KW_Suggest&lt;&gt;"")),KW_Suggest),"No rule matched"))</f>
        <v/>
      </c>
      <c r="G61" s="35"/>
      <c r="H61" s="35"/>
      <c r="I61" s="36"/>
      <c r="J61" s="35"/>
      <c r="K61" s="35"/>
      <c r="L61" s="35"/>
      <c r="M61" s="35"/>
      <c r="N61" s="35"/>
      <c r="O61" s="36"/>
    </row>
    <row r="62" customFormat="false" ht="15" hidden="false" customHeight="false" outlineLevel="0" collapsed="false">
      <c r="A62" s="35"/>
      <c r="B62" s="35"/>
      <c r="C62" s="35"/>
      <c r="D62" s="35"/>
      <c r="E62" s="36"/>
      <c r="F62" s="38" t="str">
        <f aca="false">IF(E62="","",IFERROR(LOOKUP(2,1/(ISNUMBER(SEARCH(KW_Terms,E62))*(KW_Terms&lt;&gt;"")*(KW_Suggest&lt;&gt;"")),KW_Suggest),"No rule matched"))</f>
        <v/>
      </c>
      <c r="G62" s="35"/>
      <c r="H62" s="35"/>
      <c r="I62" s="36"/>
      <c r="J62" s="35"/>
      <c r="K62" s="35"/>
      <c r="L62" s="35"/>
      <c r="M62" s="35"/>
      <c r="N62" s="35"/>
      <c r="O62" s="36"/>
    </row>
    <row r="63" customFormat="false" ht="15" hidden="false" customHeight="false" outlineLevel="0" collapsed="false">
      <c r="A63" s="35"/>
      <c r="B63" s="35"/>
      <c r="C63" s="35"/>
      <c r="D63" s="35"/>
      <c r="E63" s="36"/>
      <c r="F63" s="38" t="str">
        <f aca="false">IF(E63="","",IFERROR(LOOKUP(2,1/(ISNUMBER(SEARCH(KW_Terms,E63))*(KW_Terms&lt;&gt;"")*(KW_Suggest&lt;&gt;"")),KW_Suggest),"No rule matched"))</f>
        <v/>
      </c>
      <c r="G63" s="35"/>
      <c r="H63" s="35"/>
      <c r="I63" s="36"/>
      <c r="J63" s="35"/>
      <c r="K63" s="35"/>
      <c r="L63" s="35"/>
      <c r="M63" s="35"/>
      <c r="N63" s="35"/>
      <c r="O63" s="36"/>
    </row>
    <row r="64" customFormat="false" ht="15" hidden="false" customHeight="false" outlineLevel="0" collapsed="false">
      <c r="A64" s="35"/>
      <c r="B64" s="35"/>
      <c r="C64" s="35"/>
      <c r="D64" s="35"/>
      <c r="E64" s="36"/>
      <c r="F64" s="38" t="str">
        <f aca="false">IF(E64="","",IFERROR(LOOKUP(2,1/(ISNUMBER(SEARCH(KW_Terms,E64))*(KW_Terms&lt;&gt;"")*(KW_Suggest&lt;&gt;"")),KW_Suggest),"No rule matched"))</f>
        <v/>
      </c>
      <c r="G64" s="35"/>
      <c r="H64" s="35"/>
      <c r="I64" s="36"/>
      <c r="J64" s="35"/>
      <c r="K64" s="35"/>
      <c r="L64" s="35"/>
      <c r="M64" s="35"/>
      <c r="N64" s="35"/>
      <c r="O64" s="36"/>
    </row>
    <row r="65" customFormat="false" ht="15" hidden="false" customHeight="false" outlineLevel="0" collapsed="false">
      <c r="A65" s="35"/>
      <c r="B65" s="35"/>
      <c r="C65" s="35"/>
      <c r="D65" s="35"/>
      <c r="E65" s="36"/>
      <c r="F65" s="38" t="str">
        <f aca="false">IF(E65="","",IFERROR(LOOKUP(2,1/(ISNUMBER(SEARCH(KW_Terms,E65))*(KW_Terms&lt;&gt;"")*(KW_Suggest&lt;&gt;"")),KW_Suggest),"No rule matched"))</f>
        <v/>
      </c>
      <c r="G65" s="35"/>
      <c r="H65" s="35"/>
      <c r="I65" s="36"/>
      <c r="J65" s="35"/>
      <c r="K65" s="35"/>
      <c r="L65" s="35"/>
      <c r="M65" s="35"/>
      <c r="N65" s="35"/>
      <c r="O65" s="36"/>
    </row>
    <row r="66" customFormat="false" ht="15" hidden="false" customHeight="false" outlineLevel="0" collapsed="false">
      <c r="A66" s="35"/>
      <c r="B66" s="35"/>
      <c r="C66" s="35"/>
      <c r="D66" s="35"/>
      <c r="E66" s="36"/>
      <c r="F66" s="38" t="str">
        <f aca="false">IF(E66="","",IFERROR(LOOKUP(2,1/(ISNUMBER(SEARCH(KW_Terms,E66))*(KW_Terms&lt;&gt;"")*(KW_Suggest&lt;&gt;"")),KW_Suggest),"No rule matched"))</f>
        <v/>
      </c>
      <c r="G66" s="35"/>
      <c r="H66" s="35"/>
      <c r="I66" s="36"/>
      <c r="J66" s="35"/>
      <c r="K66" s="35"/>
      <c r="L66" s="35"/>
      <c r="M66" s="35"/>
      <c r="N66" s="35"/>
      <c r="O66" s="36"/>
    </row>
    <row r="67" customFormat="false" ht="15" hidden="false" customHeight="false" outlineLevel="0" collapsed="false">
      <c r="A67" s="35"/>
      <c r="B67" s="35"/>
      <c r="C67" s="35"/>
      <c r="D67" s="35"/>
      <c r="E67" s="36"/>
      <c r="F67" s="38" t="str">
        <f aca="false">IF(E67="","",IFERROR(LOOKUP(2,1/(ISNUMBER(SEARCH(KW_Terms,E67))*(KW_Terms&lt;&gt;"")*(KW_Suggest&lt;&gt;"")),KW_Suggest),"No rule matched"))</f>
        <v/>
      </c>
      <c r="G67" s="35"/>
      <c r="H67" s="35"/>
      <c r="I67" s="36"/>
      <c r="J67" s="35"/>
      <c r="K67" s="35"/>
      <c r="L67" s="35"/>
      <c r="M67" s="35"/>
      <c r="N67" s="35"/>
      <c r="O67" s="36"/>
    </row>
    <row r="68" customFormat="false" ht="15" hidden="false" customHeight="false" outlineLevel="0" collapsed="false">
      <c r="A68" s="35"/>
      <c r="B68" s="35"/>
      <c r="C68" s="35"/>
      <c r="D68" s="35"/>
      <c r="E68" s="36"/>
      <c r="F68" s="38" t="str">
        <f aca="false">IF(E68="","",IFERROR(LOOKUP(2,1/(ISNUMBER(SEARCH(KW_Terms,E68))*(KW_Terms&lt;&gt;"")*(KW_Suggest&lt;&gt;"")),KW_Suggest),"No rule matched"))</f>
        <v/>
      </c>
      <c r="G68" s="35"/>
      <c r="H68" s="35"/>
      <c r="I68" s="36"/>
      <c r="J68" s="35"/>
      <c r="K68" s="35"/>
      <c r="L68" s="35"/>
      <c r="M68" s="35"/>
      <c r="N68" s="35"/>
      <c r="O68" s="36"/>
    </row>
    <row r="69" customFormat="false" ht="15" hidden="false" customHeight="false" outlineLevel="0" collapsed="false">
      <c r="A69" s="35"/>
      <c r="B69" s="35"/>
      <c r="C69" s="35"/>
      <c r="D69" s="35"/>
      <c r="E69" s="36"/>
      <c r="F69" s="38" t="str">
        <f aca="false">IF(E69="","",IFERROR(LOOKUP(2,1/(ISNUMBER(SEARCH(KW_Terms,E69))*(KW_Terms&lt;&gt;"")*(KW_Suggest&lt;&gt;"")),KW_Suggest),"No rule matched"))</f>
        <v/>
      </c>
      <c r="G69" s="35"/>
      <c r="H69" s="35"/>
      <c r="I69" s="36"/>
      <c r="J69" s="35"/>
      <c r="K69" s="35"/>
      <c r="L69" s="35"/>
      <c r="M69" s="35"/>
      <c r="N69" s="35"/>
      <c r="O69" s="36"/>
    </row>
    <row r="70" customFormat="false" ht="15" hidden="false" customHeight="false" outlineLevel="0" collapsed="false">
      <c r="A70" s="35"/>
      <c r="B70" s="35"/>
      <c r="C70" s="35"/>
      <c r="D70" s="35"/>
      <c r="E70" s="36"/>
      <c r="F70" s="38" t="str">
        <f aca="false">IF(E70="","",IFERROR(LOOKUP(2,1/(ISNUMBER(SEARCH(KW_Terms,E70))*(KW_Terms&lt;&gt;"")*(KW_Suggest&lt;&gt;"")),KW_Suggest),"No rule matched"))</f>
        <v/>
      </c>
      <c r="G70" s="35"/>
      <c r="H70" s="35"/>
      <c r="I70" s="36"/>
      <c r="J70" s="35"/>
      <c r="K70" s="35"/>
      <c r="L70" s="35"/>
      <c r="M70" s="35"/>
      <c r="N70" s="35"/>
      <c r="O70" s="36"/>
    </row>
    <row r="71" customFormat="false" ht="15" hidden="false" customHeight="false" outlineLevel="0" collapsed="false">
      <c r="A71" s="35"/>
      <c r="B71" s="35"/>
      <c r="C71" s="35"/>
      <c r="D71" s="35"/>
      <c r="E71" s="36"/>
      <c r="F71" s="38" t="str">
        <f aca="false">IF(E71="","",IFERROR(LOOKUP(2,1/(ISNUMBER(SEARCH(KW_Terms,E71))*(KW_Terms&lt;&gt;"")*(KW_Suggest&lt;&gt;"")),KW_Suggest),"No rule matched"))</f>
        <v/>
      </c>
      <c r="G71" s="35"/>
      <c r="H71" s="35"/>
      <c r="I71" s="36"/>
      <c r="J71" s="35"/>
      <c r="K71" s="35"/>
      <c r="L71" s="35"/>
      <c r="M71" s="35"/>
      <c r="N71" s="35"/>
      <c r="O71" s="36"/>
    </row>
    <row r="72" customFormat="false" ht="15" hidden="false" customHeight="false" outlineLevel="0" collapsed="false">
      <c r="A72" s="35"/>
      <c r="B72" s="35"/>
      <c r="C72" s="35"/>
      <c r="D72" s="35"/>
      <c r="E72" s="36"/>
      <c r="F72" s="38" t="str">
        <f aca="false">IF(E72="","",IFERROR(LOOKUP(2,1/(ISNUMBER(SEARCH(KW_Terms,E72))*(KW_Terms&lt;&gt;"")*(KW_Suggest&lt;&gt;"")),KW_Suggest),"No rule matched"))</f>
        <v/>
      </c>
      <c r="G72" s="35"/>
      <c r="H72" s="35"/>
      <c r="I72" s="36"/>
      <c r="J72" s="35"/>
      <c r="K72" s="35"/>
      <c r="L72" s="35"/>
      <c r="M72" s="35"/>
      <c r="N72" s="35"/>
      <c r="O72" s="36"/>
    </row>
    <row r="73" customFormat="false" ht="15" hidden="false" customHeight="false" outlineLevel="0" collapsed="false">
      <c r="A73" s="35"/>
      <c r="B73" s="35"/>
      <c r="C73" s="35"/>
      <c r="D73" s="35"/>
      <c r="E73" s="36"/>
      <c r="F73" s="38" t="str">
        <f aca="false">IF(E73="","",IFERROR(LOOKUP(2,1/(ISNUMBER(SEARCH(KW_Terms,E73))*(KW_Terms&lt;&gt;"")*(KW_Suggest&lt;&gt;"")),KW_Suggest),"No rule matched"))</f>
        <v/>
      </c>
      <c r="G73" s="35"/>
      <c r="H73" s="35"/>
      <c r="I73" s="36"/>
      <c r="J73" s="35"/>
      <c r="K73" s="35"/>
      <c r="L73" s="35"/>
      <c r="M73" s="35"/>
      <c r="N73" s="35"/>
      <c r="O73" s="36"/>
    </row>
    <row r="74" customFormat="false" ht="15" hidden="false" customHeight="false" outlineLevel="0" collapsed="false">
      <c r="A74" s="35"/>
      <c r="B74" s="35"/>
      <c r="C74" s="35"/>
      <c r="D74" s="35"/>
      <c r="E74" s="36"/>
      <c r="F74" s="38" t="str">
        <f aca="false">IF(E74="","",IFERROR(LOOKUP(2,1/(ISNUMBER(SEARCH(KW_Terms,E74))*(KW_Terms&lt;&gt;"")*(KW_Suggest&lt;&gt;"")),KW_Suggest),"No rule matched"))</f>
        <v/>
      </c>
      <c r="G74" s="35"/>
      <c r="H74" s="35"/>
      <c r="I74" s="36"/>
      <c r="J74" s="35"/>
      <c r="K74" s="35"/>
      <c r="L74" s="35"/>
      <c r="M74" s="35"/>
      <c r="N74" s="35"/>
      <c r="O74" s="36"/>
    </row>
    <row r="75" customFormat="false" ht="15" hidden="false" customHeight="false" outlineLevel="0" collapsed="false">
      <c r="A75" s="35"/>
      <c r="B75" s="35"/>
      <c r="C75" s="35"/>
      <c r="D75" s="35"/>
      <c r="E75" s="36"/>
      <c r="F75" s="38" t="str">
        <f aca="false">IF(E75="","",IFERROR(LOOKUP(2,1/(ISNUMBER(SEARCH(KW_Terms,E75))*(KW_Terms&lt;&gt;"")*(KW_Suggest&lt;&gt;"")),KW_Suggest),"No rule matched"))</f>
        <v/>
      </c>
      <c r="G75" s="35"/>
      <c r="H75" s="35"/>
      <c r="I75" s="36"/>
      <c r="J75" s="35"/>
      <c r="K75" s="35"/>
      <c r="L75" s="35"/>
      <c r="M75" s="35"/>
      <c r="N75" s="35"/>
      <c r="O75" s="36"/>
    </row>
    <row r="76" customFormat="false" ht="15" hidden="false" customHeight="false" outlineLevel="0" collapsed="false">
      <c r="A76" s="35"/>
      <c r="B76" s="35"/>
      <c r="C76" s="35"/>
      <c r="D76" s="35"/>
      <c r="E76" s="36"/>
      <c r="F76" s="38" t="str">
        <f aca="false">IF(E76="","",IFERROR(LOOKUP(2,1/(ISNUMBER(SEARCH(KW_Terms,E76))*(KW_Terms&lt;&gt;"")*(KW_Suggest&lt;&gt;"")),KW_Suggest),"No rule matched"))</f>
        <v/>
      </c>
      <c r="G76" s="35"/>
      <c r="H76" s="35"/>
      <c r="I76" s="36"/>
      <c r="J76" s="35"/>
      <c r="K76" s="35"/>
      <c r="L76" s="35"/>
      <c r="M76" s="35"/>
      <c r="N76" s="35"/>
      <c r="O76" s="36"/>
    </row>
    <row r="77" customFormat="false" ht="15" hidden="false" customHeight="false" outlineLevel="0" collapsed="false">
      <c r="A77" s="35"/>
      <c r="B77" s="35"/>
      <c r="C77" s="35"/>
      <c r="D77" s="35"/>
      <c r="E77" s="36"/>
      <c r="F77" s="38" t="str">
        <f aca="false">IF(E77="","",IFERROR(LOOKUP(2,1/(ISNUMBER(SEARCH(KW_Terms,E77))*(KW_Terms&lt;&gt;"")*(KW_Suggest&lt;&gt;"")),KW_Suggest),"No rule matched"))</f>
        <v/>
      </c>
      <c r="G77" s="35"/>
      <c r="H77" s="35"/>
      <c r="I77" s="36"/>
      <c r="J77" s="35"/>
      <c r="K77" s="35"/>
      <c r="L77" s="35"/>
      <c r="M77" s="35"/>
      <c r="N77" s="35"/>
      <c r="O77" s="36"/>
    </row>
    <row r="78" customFormat="false" ht="15" hidden="false" customHeight="false" outlineLevel="0" collapsed="false">
      <c r="A78" s="35"/>
      <c r="B78" s="35"/>
      <c r="C78" s="35"/>
      <c r="D78" s="35"/>
      <c r="E78" s="36"/>
      <c r="F78" s="38" t="str">
        <f aca="false">IF(E78="","",IFERROR(LOOKUP(2,1/(ISNUMBER(SEARCH(KW_Terms,E78))*(KW_Terms&lt;&gt;"")*(KW_Suggest&lt;&gt;"")),KW_Suggest),"No rule matched"))</f>
        <v/>
      </c>
      <c r="G78" s="35"/>
      <c r="H78" s="35"/>
      <c r="I78" s="36"/>
      <c r="J78" s="35"/>
      <c r="K78" s="35"/>
      <c r="L78" s="35"/>
      <c r="M78" s="35"/>
      <c r="N78" s="35"/>
      <c r="O78" s="36"/>
    </row>
    <row r="79" customFormat="false" ht="15" hidden="false" customHeight="false" outlineLevel="0" collapsed="false">
      <c r="A79" s="35"/>
      <c r="B79" s="35"/>
      <c r="C79" s="35"/>
      <c r="D79" s="35"/>
      <c r="E79" s="36"/>
      <c r="F79" s="38" t="str">
        <f aca="false">IF(E79="","",IFERROR(LOOKUP(2,1/(ISNUMBER(SEARCH(KW_Terms,E79))*(KW_Terms&lt;&gt;"")*(KW_Suggest&lt;&gt;"")),KW_Suggest),"No rule matched"))</f>
        <v/>
      </c>
      <c r="G79" s="35"/>
      <c r="H79" s="35"/>
      <c r="I79" s="36"/>
      <c r="J79" s="35"/>
      <c r="K79" s="35"/>
      <c r="L79" s="35"/>
      <c r="M79" s="35"/>
      <c r="N79" s="35"/>
      <c r="O79" s="36"/>
    </row>
    <row r="80" customFormat="false" ht="15" hidden="false" customHeight="false" outlineLevel="0" collapsed="false">
      <c r="A80" s="35"/>
      <c r="B80" s="35"/>
      <c r="C80" s="35"/>
      <c r="D80" s="35"/>
      <c r="E80" s="36"/>
      <c r="F80" s="38" t="str">
        <f aca="false">IF(E80="","",IFERROR(LOOKUP(2,1/(ISNUMBER(SEARCH(KW_Terms,E80))*(KW_Terms&lt;&gt;"")*(KW_Suggest&lt;&gt;"")),KW_Suggest),"No rule matched"))</f>
        <v/>
      </c>
      <c r="G80" s="35"/>
      <c r="H80" s="35"/>
      <c r="I80" s="36"/>
      <c r="J80" s="35"/>
      <c r="K80" s="35"/>
      <c r="L80" s="35"/>
      <c r="M80" s="35"/>
      <c r="N80" s="35"/>
      <c r="O80" s="36"/>
    </row>
    <row r="81" customFormat="false" ht="15" hidden="false" customHeight="false" outlineLevel="0" collapsed="false">
      <c r="A81" s="35"/>
      <c r="B81" s="35"/>
      <c r="C81" s="35"/>
      <c r="D81" s="35"/>
      <c r="E81" s="36"/>
      <c r="F81" s="38" t="str">
        <f aca="false">IF(E81="","",IFERROR(LOOKUP(2,1/(ISNUMBER(SEARCH(KW_Terms,E81))*(KW_Terms&lt;&gt;"")*(KW_Suggest&lt;&gt;"")),KW_Suggest),"No rule matched"))</f>
        <v/>
      </c>
      <c r="G81" s="35"/>
      <c r="H81" s="35"/>
      <c r="I81" s="36"/>
      <c r="J81" s="35"/>
      <c r="K81" s="35"/>
      <c r="L81" s="35"/>
      <c r="M81" s="35"/>
      <c r="N81" s="35"/>
      <c r="O81" s="36"/>
    </row>
    <row r="82" customFormat="false" ht="15" hidden="false" customHeight="false" outlineLevel="0" collapsed="false">
      <c r="A82" s="35"/>
      <c r="B82" s="35"/>
      <c r="C82" s="35"/>
      <c r="D82" s="35"/>
      <c r="E82" s="36"/>
      <c r="F82" s="38" t="str">
        <f aca="false">IF(E82="","",IFERROR(LOOKUP(2,1/(ISNUMBER(SEARCH(KW_Terms,E82))*(KW_Terms&lt;&gt;"")*(KW_Suggest&lt;&gt;"")),KW_Suggest),"No rule matched"))</f>
        <v/>
      </c>
      <c r="G82" s="35"/>
      <c r="H82" s="35"/>
      <c r="I82" s="36"/>
      <c r="J82" s="35"/>
      <c r="K82" s="35"/>
      <c r="L82" s="35"/>
      <c r="M82" s="35"/>
      <c r="N82" s="35"/>
      <c r="O82" s="36"/>
    </row>
    <row r="83" customFormat="false" ht="15" hidden="false" customHeight="false" outlineLevel="0" collapsed="false">
      <c r="A83" s="35"/>
      <c r="B83" s="35"/>
      <c r="C83" s="35"/>
      <c r="D83" s="35"/>
      <c r="E83" s="36"/>
      <c r="F83" s="38" t="str">
        <f aca="false">IF(E83="","",IFERROR(LOOKUP(2,1/(ISNUMBER(SEARCH(KW_Terms,E83))*(KW_Terms&lt;&gt;"")*(KW_Suggest&lt;&gt;"")),KW_Suggest),"No rule matched"))</f>
        <v/>
      </c>
      <c r="G83" s="35"/>
      <c r="H83" s="35"/>
      <c r="I83" s="36"/>
      <c r="J83" s="35"/>
      <c r="K83" s="35"/>
      <c r="L83" s="35"/>
      <c r="M83" s="35"/>
      <c r="N83" s="35"/>
      <c r="O83" s="36"/>
    </row>
    <row r="84" customFormat="false" ht="15" hidden="false" customHeight="false" outlineLevel="0" collapsed="false">
      <c r="A84" s="35"/>
      <c r="B84" s="35"/>
      <c r="C84" s="35"/>
      <c r="D84" s="35"/>
      <c r="E84" s="36"/>
      <c r="F84" s="38" t="str">
        <f aca="false">IF(E84="","",IFERROR(LOOKUP(2,1/(ISNUMBER(SEARCH(KW_Terms,E84))*(KW_Terms&lt;&gt;"")*(KW_Suggest&lt;&gt;"")),KW_Suggest),"No rule matched"))</f>
        <v/>
      </c>
      <c r="G84" s="35"/>
      <c r="H84" s="35"/>
      <c r="I84" s="36"/>
      <c r="J84" s="35"/>
      <c r="K84" s="35"/>
      <c r="L84" s="35"/>
      <c r="M84" s="35"/>
      <c r="N84" s="35"/>
      <c r="O84" s="36"/>
    </row>
    <row r="85" customFormat="false" ht="15" hidden="false" customHeight="false" outlineLevel="0" collapsed="false">
      <c r="A85" s="35"/>
      <c r="B85" s="35"/>
      <c r="C85" s="35"/>
      <c r="D85" s="35"/>
      <c r="E85" s="36"/>
      <c r="F85" s="38" t="str">
        <f aca="false">IF(E85="","",IFERROR(LOOKUP(2,1/(ISNUMBER(SEARCH(KW_Terms,E85))*(KW_Terms&lt;&gt;"")*(KW_Suggest&lt;&gt;"")),KW_Suggest),"No rule matched"))</f>
        <v/>
      </c>
      <c r="G85" s="35"/>
      <c r="H85" s="35"/>
      <c r="I85" s="36"/>
      <c r="J85" s="35"/>
      <c r="K85" s="35"/>
      <c r="L85" s="35"/>
      <c r="M85" s="35"/>
      <c r="N85" s="35"/>
      <c r="O85" s="36"/>
    </row>
    <row r="86" customFormat="false" ht="15" hidden="false" customHeight="false" outlineLevel="0" collapsed="false">
      <c r="A86" s="35"/>
      <c r="B86" s="35"/>
      <c r="C86" s="35"/>
      <c r="D86" s="35"/>
      <c r="E86" s="36"/>
      <c r="F86" s="38" t="str">
        <f aca="false">IF(E86="","",IFERROR(LOOKUP(2,1/(ISNUMBER(SEARCH(KW_Terms,E86))*(KW_Terms&lt;&gt;"")*(KW_Suggest&lt;&gt;"")),KW_Suggest),"No rule matched"))</f>
        <v/>
      </c>
      <c r="G86" s="35"/>
      <c r="H86" s="35"/>
      <c r="I86" s="36"/>
      <c r="J86" s="35"/>
      <c r="K86" s="35"/>
      <c r="L86" s="35"/>
      <c r="M86" s="35"/>
      <c r="N86" s="35"/>
      <c r="O86" s="36"/>
    </row>
    <row r="87" customFormat="false" ht="15" hidden="false" customHeight="false" outlineLevel="0" collapsed="false">
      <c r="A87" s="35"/>
      <c r="B87" s="35"/>
      <c r="C87" s="35"/>
      <c r="D87" s="35"/>
      <c r="E87" s="36"/>
      <c r="F87" s="38" t="str">
        <f aca="false">IF(E87="","",IFERROR(LOOKUP(2,1/(ISNUMBER(SEARCH(KW_Terms,E87))*(KW_Terms&lt;&gt;"")*(KW_Suggest&lt;&gt;"")),KW_Suggest),"No rule matched"))</f>
        <v/>
      </c>
      <c r="G87" s="35"/>
      <c r="H87" s="35"/>
      <c r="I87" s="36"/>
      <c r="J87" s="35"/>
      <c r="K87" s="35"/>
      <c r="L87" s="35"/>
      <c r="M87" s="35"/>
      <c r="N87" s="35"/>
      <c r="O87" s="36"/>
    </row>
    <row r="88" customFormat="false" ht="15" hidden="false" customHeight="false" outlineLevel="0" collapsed="false">
      <c r="A88" s="35"/>
      <c r="B88" s="35"/>
      <c r="C88" s="35"/>
      <c r="D88" s="35"/>
      <c r="E88" s="36"/>
      <c r="F88" s="38" t="str">
        <f aca="false">IF(E88="","",IFERROR(LOOKUP(2,1/(ISNUMBER(SEARCH(KW_Terms,E88))*(KW_Terms&lt;&gt;"")*(KW_Suggest&lt;&gt;"")),KW_Suggest),"No rule matched"))</f>
        <v/>
      </c>
      <c r="G88" s="35"/>
      <c r="H88" s="35"/>
      <c r="I88" s="36"/>
      <c r="J88" s="35"/>
      <c r="K88" s="35"/>
      <c r="L88" s="35"/>
      <c r="M88" s="35"/>
      <c r="N88" s="35"/>
      <c r="O88" s="36"/>
    </row>
    <row r="89" customFormat="false" ht="15" hidden="false" customHeight="false" outlineLevel="0" collapsed="false">
      <c r="A89" s="35"/>
      <c r="B89" s="35"/>
      <c r="C89" s="35"/>
      <c r="D89" s="35"/>
      <c r="E89" s="36"/>
      <c r="F89" s="38" t="str">
        <f aca="false">IF(E89="","",IFERROR(LOOKUP(2,1/(ISNUMBER(SEARCH(KW_Terms,E89))*(KW_Terms&lt;&gt;"")*(KW_Suggest&lt;&gt;"")),KW_Suggest),"No rule matched"))</f>
        <v/>
      </c>
      <c r="G89" s="35"/>
      <c r="H89" s="35"/>
      <c r="I89" s="36"/>
      <c r="J89" s="35"/>
      <c r="K89" s="35"/>
      <c r="L89" s="35"/>
      <c r="M89" s="35"/>
      <c r="N89" s="35"/>
      <c r="O89" s="36"/>
    </row>
    <row r="90" customFormat="false" ht="15" hidden="false" customHeight="false" outlineLevel="0" collapsed="false">
      <c r="A90" s="35"/>
      <c r="B90" s="35"/>
      <c r="C90" s="35"/>
      <c r="D90" s="35"/>
      <c r="E90" s="36"/>
      <c r="F90" s="38" t="str">
        <f aca="false">IF(E90="","",IFERROR(LOOKUP(2,1/(ISNUMBER(SEARCH(KW_Terms,E90))*(KW_Terms&lt;&gt;"")*(KW_Suggest&lt;&gt;"")),KW_Suggest),"No rule matched"))</f>
        <v/>
      </c>
      <c r="G90" s="35"/>
      <c r="H90" s="35"/>
      <c r="I90" s="36"/>
      <c r="J90" s="35"/>
      <c r="K90" s="35"/>
      <c r="L90" s="35"/>
      <c r="M90" s="35"/>
      <c r="N90" s="35"/>
      <c r="O90" s="36"/>
    </row>
    <row r="91" customFormat="false" ht="15" hidden="false" customHeight="false" outlineLevel="0" collapsed="false">
      <c r="A91" s="35"/>
      <c r="B91" s="35"/>
      <c r="C91" s="35"/>
      <c r="D91" s="35"/>
      <c r="E91" s="36"/>
      <c r="F91" s="38" t="str">
        <f aca="false">IF(E91="","",IFERROR(LOOKUP(2,1/(ISNUMBER(SEARCH(KW_Terms,E91))*(KW_Terms&lt;&gt;"")*(KW_Suggest&lt;&gt;"")),KW_Suggest),"No rule matched"))</f>
        <v/>
      </c>
      <c r="G91" s="35"/>
      <c r="H91" s="35"/>
      <c r="I91" s="36"/>
      <c r="J91" s="35"/>
      <c r="K91" s="35"/>
      <c r="L91" s="35"/>
      <c r="M91" s="35"/>
      <c r="N91" s="35"/>
      <c r="O91" s="36"/>
    </row>
    <row r="92" customFormat="false" ht="15" hidden="false" customHeight="false" outlineLevel="0" collapsed="false">
      <c r="A92" s="35"/>
      <c r="B92" s="35"/>
      <c r="C92" s="35"/>
      <c r="D92" s="35"/>
      <c r="E92" s="36"/>
      <c r="F92" s="38" t="str">
        <f aca="false">IF(E92="","",IFERROR(LOOKUP(2,1/(ISNUMBER(SEARCH(KW_Terms,E92))*(KW_Terms&lt;&gt;"")*(KW_Suggest&lt;&gt;"")),KW_Suggest),"No rule matched"))</f>
        <v/>
      </c>
      <c r="G92" s="35"/>
      <c r="H92" s="35"/>
      <c r="I92" s="36"/>
      <c r="J92" s="35"/>
      <c r="K92" s="35"/>
      <c r="L92" s="35"/>
      <c r="M92" s="35"/>
      <c r="N92" s="35"/>
      <c r="O92" s="36"/>
    </row>
    <row r="93" customFormat="false" ht="15" hidden="false" customHeight="false" outlineLevel="0" collapsed="false">
      <c r="A93" s="35"/>
      <c r="B93" s="35"/>
      <c r="C93" s="35"/>
      <c r="D93" s="35"/>
      <c r="E93" s="36"/>
      <c r="F93" s="38" t="str">
        <f aca="false">IF(E93="","",IFERROR(LOOKUP(2,1/(ISNUMBER(SEARCH(KW_Terms,E93))*(KW_Terms&lt;&gt;"")*(KW_Suggest&lt;&gt;"")),KW_Suggest),"No rule matched"))</f>
        <v/>
      </c>
      <c r="G93" s="35"/>
      <c r="H93" s="35"/>
      <c r="I93" s="36"/>
      <c r="J93" s="35"/>
      <c r="K93" s="35"/>
      <c r="L93" s="35"/>
      <c r="M93" s="35"/>
      <c r="N93" s="35"/>
      <c r="O93" s="36"/>
    </row>
    <row r="94" customFormat="false" ht="15" hidden="false" customHeight="false" outlineLevel="0" collapsed="false">
      <c r="A94" s="35"/>
      <c r="B94" s="35"/>
      <c r="C94" s="35"/>
      <c r="D94" s="35"/>
      <c r="E94" s="36"/>
      <c r="F94" s="38" t="str">
        <f aca="false">IF(E94="","",IFERROR(LOOKUP(2,1/(ISNUMBER(SEARCH(KW_Terms,E94))*(KW_Terms&lt;&gt;"")*(KW_Suggest&lt;&gt;"")),KW_Suggest),"No rule matched"))</f>
        <v/>
      </c>
      <c r="G94" s="35"/>
      <c r="H94" s="35"/>
      <c r="I94" s="36"/>
      <c r="J94" s="35"/>
      <c r="K94" s="35"/>
      <c r="L94" s="35"/>
      <c r="M94" s="35"/>
      <c r="N94" s="35"/>
      <c r="O94" s="36"/>
    </row>
    <row r="95" customFormat="false" ht="15" hidden="false" customHeight="false" outlineLevel="0" collapsed="false">
      <c r="A95" s="35"/>
      <c r="B95" s="35"/>
      <c r="C95" s="35"/>
      <c r="D95" s="35"/>
      <c r="E95" s="36"/>
      <c r="F95" s="38" t="str">
        <f aca="false">IF(E95="","",IFERROR(LOOKUP(2,1/(ISNUMBER(SEARCH(KW_Terms,E95))*(KW_Terms&lt;&gt;"")*(KW_Suggest&lt;&gt;"")),KW_Suggest),"No rule matched"))</f>
        <v/>
      </c>
      <c r="G95" s="35"/>
      <c r="H95" s="35"/>
      <c r="I95" s="36"/>
      <c r="J95" s="35"/>
      <c r="K95" s="35"/>
      <c r="L95" s="35"/>
      <c r="M95" s="35"/>
      <c r="N95" s="35"/>
      <c r="O95" s="36"/>
    </row>
    <row r="96" customFormat="false" ht="15" hidden="false" customHeight="false" outlineLevel="0" collapsed="false">
      <c r="A96" s="35"/>
      <c r="B96" s="35"/>
      <c r="C96" s="35"/>
      <c r="D96" s="35"/>
      <c r="E96" s="36"/>
      <c r="F96" s="38" t="str">
        <f aca="false">IF(E96="","",IFERROR(LOOKUP(2,1/(ISNUMBER(SEARCH(KW_Terms,E96))*(KW_Terms&lt;&gt;"")*(KW_Suggest&lt;&gt;"")),KW_Suggest),"No rule matched"))</f>
        <v/>
      </c>
      <c r="G96" s="35"/>
      <c r="H96" s="35"/>
      <c r="I96" s="36"/>
      <c r="J96" s="35"/>
      <c r="K96" s="35"/>
      <c r="L96" s="35"/>
      <c r="M96" s="35"/>
      <c r="N96" s="35"/>
      <c r="O96" s="36"/>
    </row>
    <row r="97" customFormat="false" ht="15" hidden="false" customHeight="false" outlineLevel="0" collapsed="false">
      <c r="A97" s="35"/>
      <c r="B97" s="35"/>
      <c r="C97" s="35"/>
      <c r="D97" s="35"/>
      <c r="E97" s="36"/>
      <c r="F97" s="38" t="str">
        <f aca="false">IF(E97="","",IFERROR(LOOKUP(2,1/(ISNUMBER(SEARCH(KW_Terms,E97))*(KW_Terms&lt;&gt;"")*(KW_Suggest&lt;&gt;"")),KW_Suggest),"No rule matched"))</f>
        <v/>
      </c>
      <c r="G97" s="35"/>
      <c r="H97" s="35"/>
      <c r="I97" s="36"/>
      <c r="J97" s="35"/>
      <c r="K97" s="35"/>
      <c r="L97" s="35"/>
      <c r="M97" s="35"/>
      <c r="N97" s="35"/>
      <c r="O97" s="36"/>
    </row>
    <row r="98" customFormat="false" ht="15" hidden="false" customHeight="false" outlineLevel="0" collapsed="false">
      <c r="A98" s="35"/>
      <c r="B98" s="35"/>
      <c r="C98" s="35"/>
      <c r="D98" s="35"/>
      <c r="E98" s="36"/>
      <c r="F98" s="38" t="str">
        <f aca="false">IF(E98="","",IFERROR(LOOKUP(2,1/(ISNUMBER(SEARCH(KW_Terms,E98))*(KW_Terms&lt;&gt;"")*(KW_Suggest&lt;&gt;"")),KW_Suggest),"No rule matched"))</f>
        <v/>
      </c>
      <c r="G98" s="35"/>
      <c r="H98" s="35"/>
      <c r="I98" s="36"/>
      <c r="J98" s="35"/>
      <c r="K98" s="35"/>
      <c r="L98" s="35"/>
      <c r="M98" s="35"/>
      <c r="N98" s="35"/>
      <c r="O98" s="36"/>
    </row>
    <row r="99" customFormat="false" ht="15" hidden="false" customHeight="false" outlineLevel="0" collapsed="false">
      <c r="A99" s="35"/>
      <c r="B99" s="35"/>
      <c r="C99" s="35"/>
      <c r="D99" s="35"/>
      <c r="E99" s="36"/>
      <c r="F99" s="38" t="str">
        <f aca="false">IF(E99="","",IFERROR(LOOKUP(2,1/(ISNUMBER(SEARCH(KW_Terms,E99))*(KW_Terms&lt;&gt;"")*(KW_Suggest&lt;&gt;"")),KW_Suggest),"No rule matched"))</f>
        <v/>
      </c>
      <c r="G99" s="35"/>
      <c r="H99" s="35"/>
      <c r="I99" s="36"/>
      <c r="J99" s="35"/>
      <c r="K99" s="35"/>
      <c r="L99" s="35"/>
      <c r="M99" s="35"/>
      <c r="N99" s="35"/>
      <c r="O99" s="36"/>
    </row>
    <row r="100" customFormat="false" ht="15" hidden="false" customHeight="false" outlineLevel="0" collapsed="false">
      <c r="A100" s="35"/>
      <c r="B100" s="35"/>
      <c r="C100" s="35"/>
      <c r="D100" s="35"/>
      <c r="E100" s="36"/>
      <c r="F100" s="38" t="str">
        <f aca="false">IF(E100="","",IFERROR(LOOKUP(2,1/(ISNUMBER(SEARCH(KW_Terms,E100))*(KW_Terms&lt;&gt;"")*(KW_Suggest&lt;&gt;"")),KW_Suggest),"No rule matched"))</f>
        <v/>
      </c>
      <c r="G100" s="35"/>
      <c r="H100" s="35"/>
      <c r="I100" s="36"/>
      <c r="J100" s="35"/>
      <c r="K100" s="35"/>
      <c r="L100" s="35"/>
      <c r="M100" s="35"/>
      <c r="N100" s="35"/>
      <c r="O100" s="36"/>
    </row>
    <row r="101" customFormat="false" ht="15" hidden="false" customHeight="false" outlineLevel="0" collapsed="false">
      <c r="A101" s="35"/>
      <c r="B101" s="35"/>
      <c r="C101" s="35"/>
      <c r="D101" s="35"/>
      <c r="E101" s="36"/>
      <c r="F101" s="38" t="str">
        <f aca="false">IF(E101="","",IFERROR(LOOKUP(2,1/(ISNUMBER(SEARCH(KW_Terms,E101))*(KW_Terms&lt;&gt;"")*(KW_Suggest&lt;&gt;"")),KW_Suggest),"No rule matched"))</f>
        <v/>
      </c>
      <c r="G101" s="35"/>
      <c r="H101" s="35"/>
      <c r="I101" s="36"/>
      <c r="J101" s="35"/>
      <c r="K101" s="35"/>
      <c r="L101" s="35"/>
      <c r="M101" s="35"/>
      <c r="N101" s="35"/>
      <c r="O101" s="36"/>
    </row>
    <row r="102" customFormat="false" ht="15" hidden="false" customHeight="false" outlineLevel="0" collapsed="false">
      <c r="A102" s="35"/>
      <c r="B102" s="35"/>
      <c r="C102" s="35"/>
      <c r="D102" s="35"/>
      <c r="E102" s="36"/>
      <c r="F102" s="38" t="str">
        <f aca="false">IF(E102="","",IFERROR(LOOKUP(2,1/(ISNUMBER(SEARCH(KW_Terms,E102))*(KW_Terms&lt;&gt;"")*(KW_Suggest&lt;&gt;"")),KW_Suggest),"No rule matched"))</f>
        <v/>
      </c>
      <c r="G102" s="35"/>
      <c r="H102" s="35"/>
      <c r="I102" s="36"/>
      <c r="J102" s="35"/>
      <c r="K102" s="35"/>
      <c r="L102" s="35"/>
      <c r="M102" s="35"/>
      <c r="N102" s="35"/>
      <c r="O102" s="36"/>
    </row>
    <row r="103" customFormat="false" ht="15" hidden="false" customHeight="false" outlineLevel="0" collapsed="false">
      <c r="A103" s="35"/>
      <c r="B103" s="35"/>
      <c r="C103" s="35"/>
      <c r="D103" s="35"/>
      <c r="E103" s="36"/>
      <c r="F103" s="38" t="str">
        <f aca="false">IF(E103="","",IFERROR(LOOKUP(2,1/(ISNUMBER(SEARCH(KW_Terms,E103))*(KW_Terms&lt;&gt;"")*(KW_Suggest&lt;&gt;"")),KW_Suggest),"No rule matched"))</f>
        <v/>
      </c>
      <c r="G103" s="35"/>
      <c r="H103" s="35"/>
      <c r="I103" s="36"/>
      <c r="J103" s="35"/>
      <c r="K103" s="35"/>
      <c r="L103" s="35"/>
      <c r="M103" s="35"/>
      <c r="N103" s="35"/>
      <c r="O103" s="36"/>
    </row>
    <row r="104" customFormat="false" ht="15" hidden="false" customHeight="false" outlineLevel="0" collapsed="false">
      <c r="A104" s="35"/>
      <c r="B104" s="35"/>
      <c r="C104" s="35"/>
      <c r="D104" s="35"/>
      <c r="E104" s="36"/>
      <c r="F104" s="38" t="str">
        <f aca="false">IF(E104="","",IFERROR(LOOKUP(2,1/(ISNUMBER(SEARCH(KW_Terms,E104))*(KW_Terms&lt;&gt;"")*(KW_Suggest&lt;&gt;"")),KW_Suggest),"No rule matched"))</f>
        <v/>
      </c>
      <c r="G104" s="35"/>
      <c r="H104" s="35"/>
      <c r="I104" s="36"/>
      <c r="J104" s="35"/>
      <c r="K104" s="35"/>
      <c r="L104" s="35"/>
      <c r="M104" s="35"/>
      <c r="N104" s="35"/>
      <c r="O104" s="36"/>
    </row>
    <row r="105" customFormat="false" ht="15" hidden="false" customHeight="false" outlineLevel="0" collapsed="false">
      <c r="A105" s="35"/>
      <c r="B105" s="35"/>
      <c r="C105" s="35"/>
      <c r="D105" s="35"/>
      <c r="E105" s="36"/>
      <c r="F105" s="38" t="str">
        <f aca="false">IF(E105="","",IFERROR(LOOKUP(2,1/(ISNUMBER(SEARCH(KW_Terms,E105))*(KW_Terms&lt;&gt;"")*(KW_Suggest&lt;&gt;"")),KW_Suggest),"No rule matched"))</f>
        <v/>
      </c>
      <c r="G105" s="35"/>
      <c r="H105" s="35"/>
      <c r="I105" s="36"/>
      <c r="J105" s="35"/>
      <c r="K105" s="35"/>
      <c r="L105" s="35"/>
      <c r="M105" s="35"/>
      <c r="N105" s="35"/>
      <c r="O105" s="36"/>
    </row>
    <row r="106" customFormat="false" ht="15" hidden="false" customHeight="false" outlineLevel="0" collapsed="false">
      <c r="A106" s="35"/>
      <c r="B106" s="35"/>
      <c r="C106" s="35"/>
      <c r="D106" s="35"/>
      <c r="E106" s="36"/>
      <c r="F106" s="38" t="str">
        <f aca="false">IF(E106="","",IFERROR(LOOKUP(2,1/(ISNUMBER(SEARCH(KW_Terms,E106))*(KW_Terms&lt;&gt;"")*(KW_Suggest&lt;&gt;"")),KW_Suggest),"No rule matched"))</f>
        <v/>
      </c>
      <c r="G106" s="35"/>
      <c r="H106" s="35"/>
      <c r="I106" s="36"/>
      <c r="J106" s="35"/>
      <c r="K106" s="35"/>
      <c r="L106" s="35"/>
      <c r="M106" s="35"/>
      <c r="N106" s="35"/>
      <c r="O106" s="36"/>
    </row>
    <row r="107" customFormat="false" ht="15" hidden="false" customHeight="false" outlineLevel="0" collapsed="false">
      <c r="A107" s="35"/>
      <c r="B107" s="35"/>
      <c r="C107" s="35"/>
      <c r="D107" s="35"/>
      <c r="E107" s="36"/>
      <c r="F107" s="38" t="str">
        <f aca="false">IF(E107="","",IFERROR(LOOKUP(2,1/(ISNUMBER(SEARCH(KW_Terms,E107))*(KW_Terms&lt;&gt;"")*(KW_Suggest&lt;&gt;"")),KW_Suggest),"No rule matched"))</f>
        <v/>
      </c>
      <c r="G107" s="35"/>
      <c r="H107" s="35"/>
      <c r="I107" s="36"/>
      <c r="J107" s="35"/>
      <c r="K107" s="35"/>
      <c r="L107" s="35"/>
      <c r="M107" s="35"/>
      <c r="N107" s="35"/>
      <c r="O107" s="36"/>
    </row>
    <row r="108" customFormat="false" ht="15" hidden="false" customHeight="false" outlineLevel="0" collapsed="false">
      <c r="A108" s="35"/>
      <c r="B108" s="35"/>
      <c r="C108" s="35"/>
      <c r="D108" s="35"/>
      <c r="E108" s="36"/>
      <c r="F108" s="38" t="str">
        <f aca="false">IF(E108="","",IFERROR(LOOKUP(2,1/(ISNUMBER(SEARCH(KW_Terms,E108))*(KW_Terms&lt;&gt;"")*(KW_Suggest&lt;&gt;"")),KW_Suggest),"No rule matched"))</f>
        <v/>
      </c>
      <c r="G108" s="35"/>
      <c r="H108" s="35"/>
      <c r="I108" s="36"/>
      <c r="J108" s="35"/>
      <c r="K108" s="35"/>
      <c r="L108" s="35"/>
      <c r="M108" s="35"/>
      <c r="N108" s="35"/>
      <c r="O108" s="36"/>
    </row>
    <row r="109" customFormat="false" ht="15" hidden="false" customHeight="false" outlineLevel="0" collapsed="false">
      <c r="A109" s="35"/>
      <c r="B109" s="35"/>
      <c r="C109" s="35"/>
      <c r="D109" s="35"/>
      <c r="E109" s="36"/>
      <c r="F109" s="38" t="str">
        <f aca="false">IF(E109="","",IFERROR(LOOKUP(2,1/(ISNUMBER(SEARCH(KW_Terms,E109))*(KW_Terms&lt;&gt;"")*(KW_Suggest&lt;&gt;"")),KW_Suggest),"No rule matched"))</f>
        <v/>
      </c>
      <c r="G109" s="35"/>
      <c r="H109" s="35"/>
      <c r="I109" s="36"/>
      <c r="J109" s="35"/>
      <c r="K109" s="35"/>
      <c r="L109" s="35"/>
      <c r="M109" s="35"/>
      <c r="N109" s="35"/>
      <c r="O109" s="36"/>
    </row>
    <row r="110" customFormat="false" ht="15" hidden="false" customHeight="false" outlineLevel="0" collapsed="false">
      <c r="A110" s="35"/>
      <c r="B110" s="35"/>
      <c r="C110" s="35"/>
      <c r="D110" s="35"/>
      <c r="E110" s="36"/>
      <c r="F110" s="38" t="str">
        <f aca="false">IF(E110="","",IFERROR(LOOKUP(2,1/(ISNUMBER(SEARCH(KW_Terms,E110))*(KW_Terms&lt;&gt;"")*(KW_Suggest&lt;&gt;"")),KW_Suggest),"No rule matched"))</f>
        <v/>
      </c>
      <c r="G110" s="35"/>
      <c r="H110" s="35"/>
      <c r="I110" s="36"/>
      <c r="J110" s="35"/>
      <c r="K110" s="35"/>
      <c r="L110" s="35"/>
      <c r="M110" s="35"/>
      <c r="N110" s="35"/>
      <c r="O110" s="36"/>
    </row>
    <row r="111" customFormat="false" ht="15" hidden="false" customHeight="false" outlineLevel="0" collapsed="false">
      <c r="A111" s="35"/>
      <c r="B111" s="35"/>
      <c r="C111" s="35"/>
      <c r="D111" s="35"/>
      <c r="E111" s="36"/>
      <c r="F111" s="38" t="str">
        <f aca="false">IF(E111="","",IFERROR(LOOKUP(2,1/(ISNUMBER(SEARCH(KW_Terms,E111))*(KW_Terms&lt;&gt;"")*(KW_Suggest&lt;&gt;"")),KW_Suggest),"No rule matched"))</f>
        <v/>
      </c>
      <c r="G111" s="35"/>
      <c r="H111" s="35"/>
      <c r="I111" s="36"/>
      <c r="J111" s="35"/>
      <c r="K111" s="35"/>
      <c r="L111" s="35"/>
      <c r="M111" s="35"/>
      <c r="N111" s="35"/>
      <c r="O111" s="36"/>
    </row>
    <row r="112" customFormat="false" ht="15" hidden="false" customHeight="false" outlineLevel="0" collapsed="false">
      <c r="A112" s="35"/>
      <c r="B112" s="35"/>
      <c r="C112" s="35"/>
      <c r="D112" s="35"/>
      <c r="E112" s="36"/>
      <c r="F112" s="38" t="str">
        <f aca="false">IF(E112="","",IFERROR(LOOKUP(2,1/(ISNUMBER(SEARCH(KW_Terms,E112))*(KW_Terms&lt;&gt;"")*(KW_Suggest&lt;&gt;"")),KW_Suggest),"No rule matched"))</f>
        <v/>
      </c>
      <c r="G112" s="35"/>
      <c r="H112" s="35"/>
      <c r="I112" s="36"/>
      <c r="J112" s="35"/>
      <c r="K112" s="35"/>
      <c r="L112" s="35"/>
      <c r="M112" s="35"/>
      <c r="N112" s="35"/>
      <c r="O112" s="36"/>
    </row>
    <row r="113" customFormat="false" ht="15" hidden="false" customHeight="false" outlineLevel="0" collapsed="false">
      <c r="A113" s="35"/>
      <c r="B113" s="35"/>
      <c r="C113" s="35"/>
      <c r="D113" s="35"/>
      <c r="E113" s="36"/>
      <c r="F113" s="38" t="str">
        <f aca="false">IF(E113="","",IFERROR(LOOKUP(2,1/(ISNUMBER(SEARCH(KW_Terms,E113))*(KW_Terms&lt;&gt;"")*(KW_Suggest&lt;&gt;"")),KW_Suggest),"No rule matched"))</f>
        <v/>
      </c>
      <c r="G113" s="35"/>
      <c r="H113" s="35"/>
      <c r="I113" s="36"/>
      <c r="J113" s="35"/>
      <c r="K113" s="35"/>
      <c r="L113" s="35"/>
      <c r="M113" s="35"/>
      <c r="N113" s="35"/>
      <c r="O113" s="36"/>
    </row>
    <row r="114" customFormat="false" ht="15" hidden="false" customHeight="false" outlineLevel="0" collapsed="false">
      <c r="A114" s="35"/>
      <c r="B114" s="35"/>
      <c r="C114" s="35"/>
      <c r="D114" s="35"/>
      <c r="E114" s="36"/>
      <c r="F114" s="38" t="str">
        <f aca="false">IF(E114="","",IFERROR(LOOKUP(2,1/(ISNUMBER(SEARCH(KW_Terms,E114))*(KW_Terms&lt;&gt;"")*(KW_Suggest&lt;&gt;"")),KW_Suggest),"No rule matched"))</f>
        <v/>
      </c>
      <c r="G114" s="35"/>
      <c r="H114" s="35"/>
      <c r="I114" s="36"/>
      <c r="J114" s="35"/>
      <c r="K114" s="35"/>
      <c r="L114" s="35"/>
      <c r="M114" s="35"/>
      <c r="N114" s="35"/>
      <c r="O114" s="36"/>
    </row>
    <row r="115" customFormat="false" ht="15" hidden="false" customHeight="false" outlineLevel="0" collapsed="false">
      <c r="A115" s="35"/>
      <c r="B115" s="35"/>
      <c r="C115" s="35"/>
      <c r="D115" s="35"/>
      <c r="E115" s="36"/>
      <c r="F115" s="38" t="str">
        <f aca="false">IF(E115="","",IFERROR(LOOKUP(2,1/(ISNUMBER(SEARCH(KW_Terms,E115))*(KW_Terms&lt;&gt;"")*(KW_Suggest&lt;&gt;"")),KW_Suggest),"No rule matched"))</f>
        <v/>
      </c>
      <c r="G115" s="35"/>
      <c r="H115" s="35"/>
      <c r="I115" s="36"/>
      <c r="J115" s="35"/>
      <c r="K115" s="35"/>
      <c r="L115" s="35"/>
      <c r="M115" s="35"/>
      <c r="N115" s="35"/>
      <c r="O115" s="36"/>
    </row>
    <row r="116" customFormat="false" ht="15" hidden="false" customHeight="false" outlineLevel="0" collapsed="false">
      <c r="A116" s="35"/>
      <c r="B116" s="35"/>
      <c r="C116" s="35"/>
      <c r="D116" s="35"/>
      <c r="E116" s="36"/>
      <c r="F116" s="38" t="str">
        <f aca="false">IF(E116="","",IFERROR(LOOKUP(2,1/(ISNUMBER(SEARCH(KW_Terms,E116))*(KW_Terms&lt;&gt;"")*(KW_Suggest&lt;&gt;"")),KW_Suggest),"No rule matched"))</f>
        <v/>
      </c>
      <c r="G116" s="35"/>
      <c r="H116" s="35"/>
      <c r="I116" s="36"/>
      <c r="J116" s="35"/>
      <c r="K116" s="35"/>
      <c r="L116" s="35"/>
      <c r="M116" s="35"/>
      <c r="N116" s="35"/>
      <c r="O116" s="36"/>
    </row>
    <row r="117" customFormat="false" ht="15" hidden="false" customHeight="false" outlineLevel="0" collapsed="false">
      <c r="A117" s="35"/>
      <c r="B117" s="35"/>
      <c r="C117" s="35"/>
      <c r="D117" s="35"/>
      <c r="E117" s="36"/>
      <c r="F117" s="38" t="str">
        <f aca="false">IF(E117="","",IFERROR(LOOKUP(2,1/(ISNUMBER(SEARCH(KW_Terms,E117))*(KW_Terms&lt;&gt;"")*(KW_Suggest&lt;&gt;"")),KW_Suggest),"No rule matched"))</f>
        <v/>
      </c>
      <c r="G117" s="35"/>
      <c r="H117" s="35"/>
      <c r="I117" s="36"/>
      <c r="J117" s="35"/>
      <c r="K117" s="35"/>
      <c r="L117" s="35"/>
      <c r="M117" s="35"/>
      <c r="N117" s="35"/>
      <c r="O117" s="36"/>
    </row>
    <row r="118" customFormat="false" ht="15" hidden="false" customHeight="false" outlineLevel="0" collapsed="false">
      <c r="A118" s="35"/>
      <c r="B118" s="35"/>
      <c r="C118" s="35"/>
      <c r="D118" s="35"/>
      <c r="E118" s="36"/>
      <c r="F118" s="38" t="str">
        <f aca="false">IF(E118="","",IFERROR(LOOKUP(2,1/(ISNUMBER(SEARCH(KW_Terms,E118))*(KW_Terms&lt;&gt;"")*(KW_Suggest&lt;&gt;"")),KW_Suggest),"No rule matched"))</f>
        <v/>
      </c>
      <c r="G118" s="35"/>
      <c r="H118" s="35"/>
      <c r="I118" s="36"/>
      <c r="J118" s="35"/>
      <c r="K118" s="35"/>
      <c r="L118" s="35"/>
      <c r="M118" s="35"/>
      <c r="N118" s="35"/>
      <c r="O118" s="36"/>
    </row>
    <row r="119" customFormat="false" ht="15" hidden="false" customHeight="false" outlineLevel="0" collapsed="false">
      <c r="A119" s="35"/>
      <c r="B119" s="35"/>
      <c r="C119" s="35"/>
      <c r="D119" s="35"/>
      <c r="E119" s="36"/>
      <c r="F119" s="38" t="str">
        <f aca="false">IF(E119="","",IFERROR(LOOKUP(2,1/(ISNUMBER(SEARCH(KW_Terms,E119))*(KW_Terms&lt;&gt;"")*(KW_Suggest&lt;&gt;"")),KW_Suggest),"No rule matched"))</f>
        <v/>
      </c>
      <c r="G119" s="35"/>
      <c r="H119" s="35"/>
      <c r="I119" s="36"/>
      <c r="J119" s="35"/>
      <c r="K119" s="35"/>
      <c r="L119" s="35"/>
      <c r="M119" s="35"/>
      <c r="N119" s="35"/>
      <c r="O119" s="36"/>
    </row>
    <row r="120" customFormat="false" ht="15" hidden="false" customHeight="false" outlineLevel="0" collapsed="false">
      <c r="A120" s="35"/>
      <c r="B120" s="35"/>
      <c r="C120" s="35"/>
      <c r="D120" s="35"/>
      <c r="E120" s="36"/>
      <c r="F120" s="38" t="str">
        <f aca="false">IF(E120="","",IFERROR(LOOKUP(2,1/(ISNUMBER(SEARCH(KW_Terms,E120))*(KW_Terms&lt;&gt;"")*(KW_Suggest&lt;&gt;"")),KW_Suggest),"No rule matched"))</f>
        <v/>
      </c>
      <c r="G120" s="35"/>
      <c r="H120" s="35"/>
      <c r="I120" s="36"/>
      <c r="J120" s="35"/>
      <c r="K120" s="35"/>
      <c r="L120" s="35"/>
      <c r="M120" s="35"/>
      <c r="N120" s="35"/>
      <c r="O120" s="36"/>
    </row>
    <row r="121" customFormat="false" ht="15" hidden="false" customHeight="false" outlineLevel="0" collapsed="false">
      <c r="A121" s="35"/>
      <c r="B121" s="35"/>
      <c r="C121" s="35"/>
      <c r="D121" s="35"/>
      <c r="E121" s="36"/>
      <c r="F121" s="38" t="str">
        <f aca="false">IF(E121="","",IFERROR(LOOKUP(2,1/(ISNUMBER(SEARCH(KW_Terms,E121))*(KW_Terms&lt;&gt;"")*(KW_Suggest&lt;&gt;"")),KW_Suggest),"No rule matched"))</f>
        <v/>
      </c>
      <c r="G121" s="35"/>
      <c r="H121" s="35"/>
      <c r="I121" s="36"/>
      <c r="J121" s="35"/>
      <c r="K121" s="35"/>
      <c r="L121" s="35"/>
      <c r="M121" s="35"/>
      <c r="N121" s="35"/>
      <c r="O121" s="36"/>
    </row>
    <row r="122" customFormat="false" ht="15" hidden="false" customHeight="false" outlineLevel="0" collapsed="false">
      <c r="A122" s="35"/>
      <c r="B122" s="35"/>
      <c r="C122" s="35"/>
      <c r="D122" s="35"/>
      <c r="E122" s="36"/>
      <c r="F122" s="38" t="str">
        <f aca="false">IF(E122="","",IFERROR(LOOKUP(2,1/(ISNUMBER(SEARCH(KW_Terms,E122))*(KW_Terms&lt;&gt;"")*(KW_Suggest&lt;&gt;"")),KW_Suggest),"No rule matched"))</f>
        <v/>
      </c>
      <c r="G122" s="35"/>
      <c r="H122" s="35"/>
      <c r="I122" s="36"/>
      <c r="J122" s="35"/>
      <c r="K122" s="35"/>
      <c r="L122" s="35"/>
      <c r="M122" s="35"/>
      <c r="N122" s="35"/>
      <c r="O122" s="36"/>
    </row>
    <row r="123" customFormat="false" ht="15" hidden="false" customHeight="false" outlineLevel="0" collapsed="false">
      <c r="A123" s="35"/>
      <c r="B123" s="35"/>
      <c r="C123" s="35"/>
      <c r="D123" s="35"/>
      <c r="E123" s="36"/>
      <c r="F123" s="38" t="str">
        <f aca="false">IF(E123="","",IFERROR(LOOKUP(2,1/(ISNUMBER(SEARCH(KW_Terms,E123))*(KW_Terms&lt;&gt;"")*(KW_Suggest&lt;&gt;"")),KW_Suggest),"No rule matched"))</f>
        <v/>
      </c>
      <c r="G123" s="35"/>
      <c r="H123" s="35"/>
      <c r="I123" s="36"/>
      <c r="J123" s="35"/>
      <c r="K123" s="35"/>
      <c r="L123" s="35"/>
      <c r="M123" s="35"/>
      <c r="N123" s="35"/>
      <c r="O123" s="36"/>
    </row>
    <row r="124" customFormat="false" ht="15" hidden="false" customHeight="false" outlineLevel="0" collapsed="false">
      <c r="A124" s="35"/>
      <c r="B124" s="35"/>
      <c r="C124" s="35"/>
      <c r="D124" s="35"/>
      <c r="E124" s="36"/>
      <c r="F124" s="38" t="str">
        <f aca="false">IF(E124="","",IFERROR(LOOKUP(2,1/(ISNUMBER(SEARCH(KW_Terms,E124))*(KW_Terms&lt;&gt;"")*(KW_Suggest&lt;&gt;"")),KW_Suggest),"No rule matched"))</f>
        <v/>
      </c>
      <c r="G124" s="35"/>
      <c r="H124" s="35"/>
      <c r="I124" s="36"/>
      <c r="J124" s="35"/>
      <c r="K124" s="35"/>
      <c r="L124" s="35"/>
      <c r="M124" s="35"/>
      <c r="N124" s="35"/>
      <c r="O124" s="36"/>
    </row>
    <row r="125" customFormat="false" ht="15" hidden="false" customHeight="false" outlineLevel="0" collapsed="false">
      <c r="A125" s="35"/>
      <c r="B125" s="35"/>
      <c r="C125" s="35"/>
      <c r="D125" s="35"/>
      <c r="E125" s="36"/>
      <c r="F125" s="38" t="str">
        <f aca="false">IF(E125="","",IFERROR(LOOKUP(2,1/(ISNUMBER(SEARCH(KW_Terms,E125))*(KW_Terms&lt;&gt;"")*(KW_Suggest&lt;&gt;"")),KW_Suggest),"No rule matched"))</f>
        <v/>
      </c>
      <c r="G125" s="35"/>
      <c r="H125" s="35"/>
      <c r="I125" s="36"/>
      <c r="J125" s="35"/>
      <c r="K125" s="35"/>
      <c r="L125" s="35"/>
      <c r="M125" s="35"/>
      <c r="N125" s="35"/>
      <c r="O125" s="36"/>
    </row>
    <row r="126" customFormat="false" ht="15" hidden="false" customHeight="false" outlineLevel="0" collapsed="false">
      <c r="A126" s="35"/>
      <c r="B126" s="35"/>
      <c r="C126" s="35"/>
      <c r="D126" s="35"/>
      <c r="E126" s="36"/>
      <c r="F126" s="38" t="str">
        <f aca="false">IF(E126="","",IFERROR(LOOKUP(2,1/(ISNUMBER(SEARCH(KW_Terms,E126))*(KW_Terms&lt;&gt;"")*(KW_Suggest&lt;&gt;"")),KW_Suggest),"No rule matched"))</f>
        <v/>
      </c>
      <c r="G126" s="35"/>
      <c r="H126" s="35"/>
      <c r="I126" s="36"/>
      <c r="J126" s="35"/>
      <c r="K126" s="35"/>
      <c r="L126" s="35"/>
      <c r="M126" s="35"/>
      <c r="N126" s="35"/>
      <c r="O126" s="36"/>
    </row>
    <row r="127" customFormat="false" ht="15" hidden="false" customHeight="false" outlineLevel="0" collapsed="false">
      <c r="A127" s="35"/>
      <c r="B127" s="35"/>
      <c r="C127" s="35"/>
      <c r="D127" s="35"/>
      <c r="E127" s="36"/>
      <c r="F127" s="38" t="str">
        <f aca="false">IF(E127="","",IFERROR(LOOKUP(2,1/(ISNUMBER(SEARCH(KW_Terms,E127))*(KW_Terms&lt;&gt;"")*(KW_Suggest&lt;&gt;"")),KW_Suggest),"No rule matched"))</f>
        <v/>
      </c>
      <c r="G127" s="35"/>
      <c r="H127" s="35"/>
      <c r="I127" s="36"/>
      <c r="J127" s="35"/>
      <c r="K127" s="35"/>
      <c r="L127" s="35"/>
      <c r="M127" s="35"/>
      <c r="N127" s="35"/>
      <c r="O127" s="36"/>
    </row>
    <row r="128" customFormat="false" ht="15" hidden="false" customHeight="false" outlineLevel="0" collapsed="false">
      <c r="A128" s="35"/>
      <c r="B128" s="35"/>
      <c r="C128" s="35"/>
      <c r="D128" s="35"/>
      <c r="E128" s="36"/>
      <c r="F128" s="38" t="str">
        <f aca="false">IF(E128="","",IFERROR(LOOKUP(2,1/(ISNUMBER(SEARCH(KW_Terms,E128))*(KW_Terms&lt;&gt;"")*(KW_Suggest&lt;&gt;"")),KW_Suggest),"No rule matched"))</f>
        <v/>
      </c>
      <c r="G128" s="35"/>
      <c r="H128" s="35"/>
      <c r="I128" s="36"/>
      <c r="J128" s="35"/>
      <c r="K128" s="35"/>
      <c r="L128" s="35"/>
      <c r="M128" s="35"/>
      <c r="N128" s="35"/>
      <c r="O128" s="36"/>
    </row>
    <row r="129" customFormat="false" ht="15" hidden="false" customHeight="false" outlineLevel="0" collapsed="false">
      <c r="A129" s="35"/>
      <c r="B129" s="35"/>
      <c r="C129" s="35"/>
      <c r="D129" s="35"/>
      <c r="E129" s="36"/>
      <c r="F129" s="38" t="str">
        <f aca="false">IF(E129="","",IFERROR(LOOKUP(2,1/(ISNUMBER(SEARCH(KW_Terms,E129))*(KW_Terms&lt;&gt;"")*(KW_Suggest&lt;&gt;"")),KW_Suggest),"No rule matched"))</f>
        <v/>
      </c>
      <c r="G129" s="35"/>
      <c r="H129" s="35"/>
      <c r="I129" s="36"/>
      <c r="J129" s="35"/>
      <c r="K129" s="35"/>
      <c r="L129" s="35"/>
      <c r="M129" s="35"/>
      <c r="N129" s="35"/>
      <c r="O129" s="36"/>
    </row>
    <row r="130" customFormat="false" ht="15" hidden="false" customHeight="false" outlineLevel="0" collapsed="false">
      <c r="A130" s="35"/>
      <c r="B130" s="35"/>
      <c r="C130" s="35"/>
      <c r="D130" s="35"/>
      <c r="E130" s="36"/>
      <c r="F130" s="38" t="str">
        <f aca="false">IF(E130="","",IFERROR(LOOKUP(2,1/(ISNUMBER(SEARCH(KW_Terms,E130))*(KW_Terms&lt;&gt;"")*(KW_Suggest&lt;&gt;"")),KW_Suggest),"No rule matched"))</f>
        <v/>
      </c>
      <c r="G130" s="35"/>
      <c r="H130" s="35"/>
      <c r="I130" s="36"/>
      <c r="J130" s="35"/>
      <c r="K130" s="35"/>
      <c r="L130" s="35"/>
      <c r="M130" s="35"/>
      <c r="N130" s="35"/>
      <c r="O130" s="36"/>
    </row>
    <row r="131" customFormat="false" ht="15" hidden="false" customHeight="false" outlineLevel="0" collapsed="false">
      <c r="A131" s="35"/>
      <c r="B131" s="35"/>
      <c r="C131" s="35"/>
      <c r="D131" s="35"/>
      <c r="E131" s="36"/>
      <c r="F131" s="38" t="str">
        <f aca="false">IF(E131="","",IFERROR(LOOKUP(2,1/(ISNUMBER(SEARCH(KW_Terms,E131))*(KW_Terms&lt;&gt;"")*(KW_Suggest&lt;&gt;"")),KW_Suggest),"No rule matched"))</f>
        <v/>
      </c>
      <c r="G131" s="35"/>
      <c r="H131" s="35"/>
      <c r="I131" s="36"/>
      <c r="J131" s="35"/>
      <c r="K131" s="35"/>
      <c r="L131" s="35"/>
      <c r="M131" s="35"/>
      <c r="N131" s="35"/>
      <c r="O131" s="36"/>
    </row>
    <row r="132" customFormat="false" ht="15" hidden="false" customHeight="false" outlineLevel="0" collapsed="false">
      <c r="A132" s="35"/>
      <c r="B132" s="35"/>
      <c r="C132" s="35"/>
      <c r="D132" s="35"/>
      <c r="E132" s="36"/>
      <c r="F132" s="38" t="str">
        <f aca="false">IF(E132="","",IFERROR(LOOKUP(2,1/(ISNUMBER(SEARCH(KW_Terms,E132))*(KW_Terms&lt;&gt;"")*(KW_Suggest&lt;&gt;"")),KW_Suggest),"No rule matched"))</f>
        <v/>
      </c>
      <c r="G132" s="35"/>
      <c r="H132" s="35"/>
      <c r="I132" s="36"/>
      <c r="J132" s="35"/>
      <c r="K132" s="35"/>
      <c r="L132" s="35"/>
      <c r="M132" s="35"/>
      <c r="N132" s="35"/>
      <c r="O132" s="36"/>
    </row>
    <row r="133" customFormat="false" ht="15" hidden="false" customHeight="false" outlineLevel="0" collapsed="false">
      <c r="A133" s="35"/>
      <c r="B133" s="35"/>
      <c r="C133" s="35"/>
      <c r="D133" s="35"/>
      <c r="E133" s="36"/>
      <c r="F133" s="38" t="str">
        <f aca="false">IF(E133="","",IFERROR(LOOKUP(2,1/(ISNUMBER(SEARCH(KW_Terms,E133))*(KW_Terms&lt;&gt;"")*(KW_Suggest&lt;&gt;"")),KW_Suggest),"No rule matched"))</f>
        <v/>
      </c>
      <c r="G133" s="35"/>
      <c r="H133" s="35"/>
      <c r="I133" s="36"/>
      <c r="J133" s="35"/>
      <c r="K133" s="35"/>
      <c r="L133" s="35"/>
      <c r="M133" s="35"/>
      <c r="N133" s="35"/>
      <c r="O133" s="36"/>
    </row>
    <row r="134" customFormat="false" ht="15" hidden="false" customHeight="false" outlineLevel="0" collapsed="false">
      <c r="A134" s="35"/>
      <c r="B134" s="35"/>
      <c r="C134" s="35"/>
      <c r="D134" s="35"/>
      <c r="E134" s="36"/>
      <c r="F134" s="38" t="str">
        <f aca="false">IF(E134="","",IFERROR(LOOKUP(2,1/(ISNUMBER(SEARCH(KW_Terms,E134))*(KW_Terms&lt;&gt;"")*(KW_Suggest&lt;&gt;"")),KW_Suggest),"No rule matched"))</f>
        <v/>
      </c>
      <c r="G134" s="35"/>
      <c r="H134" s="35"/>
      <c r="I134" s="36"/>
      <c r="J134" s="35"/>
      <c r="K134" s="35"/>
      <c r="L134" s="35"/>
      <c r="M134" s="35"/>
      <c r="N134" s="35"/>
      <c r="O134" s="36"/>
    </row>
    <row r="135" customFormat="false" ht="15" hidden="false" customHeight="false" outlineLevel="0" collapsed="false">
      <c r="A135" s="35"/>
      <c r="B135" s="35"/>
      <c r="C135" s="35"/>
      <c r="D135" s="35"/>
      <c r="E135" s="36"/>
      <c r="F135" s="38" t="str">
        <f aca="false">IF(E135="","",IFERROR(LOOKUP(2,1/(ISNUMBER(SEARCH(KW_Terms,E135))*(KW_Terms&lt;&gt;"")*(KW_Suggest&lt;&gt;"")),KW_Suggest),"No rule matched"))</f>
        <v/>
      </c>
      <c r="G135" s="35"/>
      <c r="H135" s="35"/>
      <c r="I135" s="36"/>
      <c r="J135" s="35"/>
      <c r="K135" s="35"/>
      <c r="L135" s="35"/>
      <c r="M135" s="35"/>
      <c r="N135" s="35"/>
      <c r="O135" s="36"/>
    </row>
    <row r="136" customFormat="false" ht="15" hidden="false" customHeight="false" outlineLevel="0" collapsed="false">
      <c r="A136" s="35"/>
      <c r="B136" s="35"/>
      <c r="C136" s="35"/>
      <c r="D136" s="35"/>
      <c r="E136" s="36"/>
      <c r="F136" s="38" t="str">
        <f aca="false">IF(E136="","",IFERROR(LOOKUP(2,1/(ISNUMBER(SEARCH(KW_Terms,E136))*(KW_Terms&lt;&gt;"")*(KW_Suggest&lt;&gt;"")),KW_Suggest),"No rule matched"))</f>
        <v/>
      </c>
      <c r="G136" s="35"/>
      <c r="H136" s="35"/>
      <c r="I136" s="36"/>
      <c r="J136" s="35"/>
      <c r="K136" s="35"/>
      <c r="L136" s="35"/>
      <c r="M136" s="35"/>
      <c r="N136" s="35"/>
      <c r="O136" s="36"/>
    </row>
    <row r="137" customFormat="false" ht="15" hidden="false" customHeight="false" outlineLevel="0" collapsed="false">
      <c r="A137" s="35"/>
      <c r="B137" s="35"/>
      <c r="C137" s="35"/>
      <c r="D137" s="35"/>
      <c r="E137" s="36"/>
      <c r="F137" s="38" t="str">
        <f aca="false">IF(E137="","",IFERROR(LOOKUP(2,1/(ISNUMBER(SEARCH(KW_Terms,E137))*(KW_Terms&lt;&gt;"")*(KW_Suggest&lt;&gt;"")),KW_Suggest),"No rule matched"))</f>
        <v/>
      </c>
      <c r="G137" s="35"/>
      <c r="H137" s="35"/>
      <c r="I137" s="36"/>
      <c r="J137" s="35"/>
      <c r="K137" s="35"/>
      <c r="L137" s="35"/>
      <c r="M137" s="35"/>
      <c r="N137" s="35"/>
      <c r="O137" s="36"/>
    </row>
    <row r="138" customFormat="false" ht="15" hidden="false" customHeight="false" outlineLevel="0" collapsed="false">
      <c r="A138" s="35"/>
      <c r="B138" s="35"/>
      <c r="C138" s="35"/>
      <c r="D138" s="35"/>
      <c r="E138" s="36"/>
      <c r="F138" s="38" t="str">
        <f aca="false">IF(E138="","",IFERROR(LOOKUP(2,1/(ISNUMBER(SEARCH(KW_Terms,E138))*(KW_Terms&lt;&gt;"")*(KW_Suggest&lt;&gt;"")),KW_Suggest),"No rule matched"))</f>
        <v/>
      </c>
      <c r="G138" s="35"/>
      <c r="H138" s="35"/>
      <c r="I138" s="36"/>
      <c r="J138" s="35"/>
      <c r="K138" s="35"/>
      <c r="L138" s="35"/>
      <c r="M138" s="35"/>
      <c r="N138" s="35"/>
      <c r="O138" s="36"/>
    </row>
    <row r="139" customFormat="false" ht="15" hidden="false" customHeight="false" outlineLevel="0" collapsed="false">
      <c r="A139" s="35"/>
      <c r="B139" s="35"/>
      <c r="C139" s="35"/>
      <c r="D139" s="35"/>
      <c r="E139" s="36"/>
      <c r="F139" s="38" t="str">
        <f aca="false">IF(E139="","",IFERROR(LOOKUP(2,1/(ISNUMBER(SEARCH(KW_Terms,E139))*(KW_Terms&lt;&gt;"")*(KW_Suggest&lt;&gt;"")),KW_Suggest),"No rule matched"))</f>
        <v/>
      </c>
      <c r="G139" s="35"/>
      <c r="H139" s="35"/>
      <c r="I139" s="36"/>
      <c r="J139" s="35"/>
      <c r="K139" s="35"/>
      <c r="L139" s="35"/>
      <c r="M139" s="35"/>
      <c r="N139" s="35"/>
      <c r="O139" s="36"/>
    </row>
    <row r="140" customFormat="false" ht="15" hidden="false" customHeight="false" outlineLevel="0" collapsed="false">
      <c r="A140" s="35"/>
      <c r="B140" s="35"/>
      <c r="C140" s="35"/>
      <c r="D140" s="35"/>
      <c r="E140" s="36"/>
      <c r="F140" s="38" t="str">
        <f aca="false">IF(E140="","",IFERROR(LOOKUP(2,1/(ISNUMBER(SEARCH(KW_Terms,E140))*(KW_Terms&lt;&gt;"")*(KW_Suggest&lt;&gt;"")),KW_Suggest),"No rule matched"))</f>
        <v/>
      </c>
      <c r="G140" s="35"/>
      <c r="H140" s="35"/>
      <c r="I140" s="36"/>
      <c r="J140" s="35"/>
      <c r="K140" s="35"/>
      <c r="L140" s="35"/>
      <c r="M140" s="35"/>
      <c r="N140" s="35"/>
      <c r="O140" s="36"/>
    </row>
    <row r="141" customFormat="false" ht="15" hidden="false" customHeight="false" outlineLevel="0" collapsed="false">
      <c r="A141" s="35"/>
      <c r="B141" s="35"/>
      <c r="C141" s="35"/>
      <c r="D141" s="35"/>
      <c r="E141" s="36"/>
      <c r="F141" s="38" t="str">
        <f aca="false">IF(E141="","",IFERROR(LOOKUP(2,1/(ISNUMBER(SEARCH(KW_Terms,E141))*(KW_Terms&lt;&gt;"")*(KW_Suggest&lt;&gt;"")),KW_Suggest),"No rule matched"))</f>
        <v/>
      </c>
      <c r="G141" s="35"/>
      <c r="H141" s="35"/>
      <c r="I141" s="36"/>
      <c r="J141" s="35"/>
      <c r="K141" s="35"/>
      <c r="L141" s="35"/>
      <c r="M141" s="35"/>
      <c r="N141" s="35"/>
      <c r="O141" s="36"/>
    </row>
    <row r="142" customFormat="false" ht="15" hidden="false" customHeight="false" outlineLevel="0" collapsed="false">
      <c r="A142" s="35"/>
      <c r="B142" s="35"/>
      <c r="C142" s="35"/>
      <c r="D142" s="35"/>
      <c r="E142" s="36"/>
      <c r="F142" s="38" t="str">
        <f aca="false">IF(E142="","",IFERROR(LOOKUP(2,1/(ISNUMBER(SEARCH(KW_Terms,E142))*(KW_Terms&lt;&gt;"")*(KW_Suggest&lt;&gt;"")),KW_Suggest),"No rule matched"))</f>
        <v/>
      </c>
      <c r="G142" s="35"/>
      <c r="H142" s="35"/>
      <c r="I142" s="36"/>
      <c r="J142" s="35"/>
      <c r="K142" s="35"/>
      <c r="L142" s="35"/>
      <c r="M142" s="35"/>
      <c r="N142" s="35"/>
      <c r="O142" s="36"/>
    </row>
    <row r="143" customFormat="false" ht="15" hidden="false" customHeight="false" outlineLevel="0" collapsed="false">
      <c r="A143" s="35"/>
      <c r="B143" s="35"/>
      <c r="C143" s="35"/>
      <c r="D143" s="35"/>
      <c r="E143" s="36"/>
      <c r="F143" s="38" t="str">
        <f aca="false">IF(E143="","",IFERROR(LOOKUP(2,1/(ISNUMBER(SEARCH(KW_Terms,E143))*(KW_Terms&lt;&gt;"")*(KW_Suggest&lt;&gt;"")),KW_Suggest),"No rule matched"))</f>
        <v/>
      </c>
      <c r="G143" s="35"/>
      <c r="H143" s="35"/>
      <c r="I143" s="36"/>
      <c r="J143" s="35"/>
      <c r="K143" s="35"/>
      <c r="L143" s="35"/>
      <c r="M143" s="35"/>
      <c r="N143" s="35"/>
      <c r="O143" s="36"/>
    </row>
    <row r="144" customFormat="false" ht="15" hidden="false" customHeight="false" outlineLevel="0" collapsed="false">
      <c r="A144" s="35"/>
      <c r="B144" s="35"/>
      <c r="C144" s="35"/>
      <c r="D144" s="35"/>
      <c r="E144" s="36"/>
      <c r="F144" s="38" t="str">
        <f aca="false">IF(E144="","",IFERROR(LOOKUP(2,1/(ISNUMBER(SEARCH(KW_Terms,E144))*(KW_Terms&lt;&gt;"")*(KW_Suggest&lt;&gt;"")),KW_Suggest),"No rule matched"))</f>
        <v/>
      </c>
      <c r="G144" s="35"/>
      <c r="H144" s="35"/>
      <c r="I144" s="36"/>
      <c r="J144" s="35"/>
      <c r="K144" s="35"/>
      <c r="L144" s="35"/>
      <c r="M144" s="35"/>
      <c r="N144" s="35"/>
      <c r="O144" s="36"/>
    </row>
    <row r="145" customFormat="false" ht="15" hidden="false" customHeight="false" outlineLevel="0" collapsed="false">
      <c r="A145" s="35"/>
      <c r="B145" s="35"/>
      <c r="C145" s="35"/>
      <c r="D145" s="35"/>
      <c r="E145" s="36"/>
      <c r="F145" s="38" t="str">
        <f aca="false">IF(E145="","",IFERROR(LOOKUP(2,1/(ISNUMBER(SEARCH(KW_Terms,E145))*(KW_Terms&lt;&gt;"")*(KW_Suggest&lt;&gt;"")),KW_Suggest),"No rule matched"))</f>
        <v/>
      </c>
      <c r="G145" s="35"/>
      <c r="H145" s="35"/>
      <c r="I145" s="36"/>
      <c r="J145" s="35"/>
      <c r="K145" s="35"/>
      <c r="L145" s="35"/>
      <c r="M145" s="35"/>
      <c r="N145" s="35"/>
      <c r="O145" s="36"/>
    </row>
    <row r="146" customFormat="false" ht="15" hidden="false" customHeight="false" outlineLevel="0" collapsed="false">
      <c r="A146" s="35"/>
      <c r="B146" s="35"/>
      <c r="C146" s="35"/>
      <c r="D146" s="35"/>
      <c r="E146" s="36"/>
      <c r="F146" s="38" t="str">
        <f aca="false">IF(E146="","",IFERROR(LOOKUP(2,1/(ISNUMBER(SEARCH(KW_Terms,E146))*(KW_Terms&lt;&gt;"")*(KW_Suggest&lt;&gt;"")),KW_Suggest),"No rule matched"))</f>
        <v/>
      </c>
      <c r="G146" s="35"/>
      <c r="H146" s="35"/>
      <c r="I146" s="36"/>
      <c r="J146" s="35"/>
      <c r="K146" s="35"/>
      <c r="L146" s="35"/>
      <c r="M146" s="35"/>
      <c r="N146" s="35"/>
      <c r="O146" s="36"/>
    </row>
    <row r="147" customFormat="false" ht="15" hidden="false" customHeight="false" outlineLevel="0" collapsed="false">
      <c r="A147" s="35"/>
      <c r="B147" s="35"/>
      <c r="C147" s="35"/>
      <c r="D147" s="35"/>
      <c r="E147" s="36"/>
      <c r="F147" s="38" t="str">
        <f aca="false">IF(E147="","",IFERROR(LOOKUP(2,1/(ISNUMBER(SEARCH(KW_Terms,E147))*(KW_Terms&lt;&gt;"")*(KW_Suggest&lt;&gt;"")),KW_Suggest),"No rule matched"))</f>
        <v/>
      </c>
      <c r="G147" s="35"/>
      <c r="H147" s="35"/>
      <c r="I147" s="36"/>
      <c r="J147" s="35"/>
      <c r="K147" s="35"/>
      <c r="L147" s="35"/>
      <c r="M147" s="35"/>
      <c r="N147" s="35"/>
      <c r="O147" s="36"/>
    </row>
    <row r="148" customFormat="false" ht="15" hidden="false" customHeight="false" outlineLevel="0" collapsed="false">
      <c r="A148" s="35"/>
      <c r="B148" s="35"/>
      <c r="C148" s="35"/>
      <c r="D148" s="35"/>
      <c r="E148" s="36"/>
      <c r="F148" s="38" t="str">
        <f aca="false">IF(E148="","",IFERROR(LOOKUP(2,1/(ISNUMBER(SEARCH(KW_Terms,E148))*(KW_Terms&lt;&gt;"")*(KW_Suggest&lt;&gt;"")),KW_Suggest),"No rule matched"))</f>
        <v/>
      </c>
      <c r="G148" s="35"/>
      <c r="H148" s="35"/>
      <c r="I148" s="36"/>
      <c r="J148" s="35"/>
      <c r="K148" s="35"/>
      <c r="L148" s="35"/>
      <c r="M148" s="35"/>
      <c r="N148" s="35"/>
      <c r="O148" s="36"/>
    </row>
    <row r="149" customFormat="false" ht="15" hidden="false" customHeight="false" outlineLevel="0" collapsed="false">
      <c r="A149" s="35"/>
      <c r="B149" s="35"/>
      <c r="C149" s="35"/>
      <c r="D149" s="35"/>
      <c r="E149" s="36"/>
      <c r="F149" s="38" t="str">
        <f aca="false">IF(E149="","",IFERROR(LOOKUP(2,1/(ISNUMBER(SEARCH(KW_Terms,E149))*(KW_Terms&lt;&gt;"")*(KW_Suggest&lt;&gt;"")),KW_Suggest),"No rule matched"))</f>
        <v/>
      </c>
      <c r="G149" s="35"/>
      <c r="H149" s="35"/>
      <c r="I149" s="36"/>
      <c r="J149" s="35"/>
      <c r="K149" s="35"/>
      <c r="L149" s="35"/>
      <c r="M149" s="35"/>
      <c r="N149" s="35"/>
      <c r="O149" s="36"/>
    </row>
    <row r="150" customFormat="false" ht="15" hidden="false" customHeight="false" outlineLevel="0" collapsed="false">
      <c r="A150" s="35"/>
      <c r="B150" s="35"/>
      <c r="C150" s="35"/>
      <c r="D150" s="35"/>
      <c r="E150" s="36"/>
      <c r="F150" s="38" t="str">
        <f aca="false">IF(E150="","",IFERROR(LOOKUP(2,1/(ISNUMBER(SEARCH(KW_Terms,E150))*(KW_Terms&lt;&gt;"")*(KW_Suggest&lt;&gt;"")),KW_Suggest),"No rule matched"))</f>
        <v/>
      </c>
      <c r="G150" s="35"/>
      <c r="H150" s="35"/>
      <c r="I150" s="36"/>
      <c r="J150" s="35"/>
      <c r="K150" s="35"/>
      <c r="L150" s="35"/>
      <c r="M150" s="35"/>
      <c r="N150" s="35"/>
      <c r="O150" s="36"/>
    </row>
    <row r="151" customFormat="false" ht="15" hidden="false" customHeight="false" outlineLevel="0" collapsed="false">
      <c r="A151" s="35"/>
      <c r="B151" s="35"/>
      <c r="C151" s="35"/>
      <c r="D151" s="35"/>
      <c r="E151" s="36"/>
      <c r="F151" s="38" t="str">
        <f aca="false">IF(E151="","",IFERROR(LOOKUP(2,1/(ISNUMBER(SEARCH(KW_Terms,E151))*(KW_Terms&lt;&gt;"")*(KW_Suggest&lt;&gt;"")),KW_Suggest),"No rule matched"))</f>
        <v/>
      </c>
      <c r="G151" s="35"/>
      <c r="H151" s="35"/>
      <c r="I151" s="36"/>
      <c r="J151" s="35"/>
      <c r="K151" s="35"/>
      <c r="L151" s="35"/>
      <c r="M151" s="35"/>
      <c r="N151" s="35"/>
      <c r="O151" s="36"/>
    </row>
    <row r="152" customFormat="false" ht="15" hidden="false" customHeight="false" outlineLevel="0" collapsed="false">
      <c r="A152" s="35"/>
      <c r="B152" s="35"/>
      <c r="C152" s="35"/>
      <c r="D152" s="35"/>
      <c r="E152" s="36"/>
      <c r="F152" s="38" t="str">
        <f aca="false">IF(E152="","",IFERROR(LOOKUP(2,1/(ISNUMBER(SEARCH(KW_Terms,E152))*(KW_Terms&lt;&gt;"")*(KW_Suggest&lt;&gt;"")),KW_Suggest),"No rule matched"))</f>
        <v/>
      </c>
      <c r="G152" s="35"/>
      <c r="H152" s="35"/>
      <c r="I152" s="36"/>
      <c r="J152" s="35"/>
      <c r="K152" s="35"/>
      <c r="L152" s="35"/>
      <c r="M152" s="35"/>
      <c r="N152" s="35"/>
      <c r="O152" s="36"/>
    </row>
    <row r="153" customFormat="false" ht="15" hidden="false" customHeight="false" outlineLevel="0" collapsed="false">
      <c r="A153" s="35"/>
      <c r="B153" s="35"/>
      <c r="C153" s="35"/>
      <c r="D153" s="35"/>
      <c r="E153" s="36"/>
      <c r="F153" s="38" t="str">
        <f aca="false">IF(E153="","",IFERROR(LOOKUP(2,1/(ISNUMBER(SEARCH(KW_Terms,E153))*(KW_Terms&lt;&gt;"")*(KW_Suggest&lt;&gt;"")),KW_Suggest),"No rule matched"))</f>
        <v/>
      </c>
      <c r="G153" s="35"/>
      <c r="H153" s="35"/>
      <c r="I153" s="36"/>
      <c r="J153" s="35"/>
      <c r="K153" s="35"/>
      <c r="L153" s="35"/>
      <c r="M153" s="35"/>
      <c r="N153" s="35"/>
      <c r="O153" s="36"/>
    </row>
    <row r="154" customFormat="false" ht="15" hidden="false" customHeight="false" outlineLevel="0" collapsed="false">
      <c r="A154" s="35"/>
      <c r="B154" s="35"/>
      <c r="C154" s="35"/>
      <c r="D154" s="35"/>
      <c r="E154" s="36"/>
      <c r="F154" s="38" t="str">
        <f aca="false">IF(E154="","",IFERROR(LOOKUP(2,1/(ISNUMBER(SEARCH(KW_Terms,E154))*(KW_Terms&lt;&gt;"")*(KW_Suggest&lt;&gt;"")),KW_Suggest),"No rule matched"))</f>
        <v/>
      </c>
      <c r="G154" s="35"/>
      <c r="H154" s="35"/>
      <c r="I154" s="36"/>
      <c r="J154" s="35"/>
      <c r="K154" s="35"/>
      <c r="L154" s="35"/>
      <c r="M154" s="35"/>
      <c r="N154" s="35"/>
      <c r="O154" s="36"/>
    </row>
    <row r="155" customFormat="false" ht="15" hidden="false" customHeight="false" outlineLevel="0" collapsed="false">
      <c r="A155" s="35"/>
      <c r="B155" s="35"/>
      <c r="C155" s="35"/>
      <c r="D155" s="35"/>
      <c r="E155" s="36"/>
      <c r="F155" s="38" t="str">
        <f aca="false">IF(E155="","",IFERROR(LOOKUP(2,1/(ISNUMBER(SEARCH(KW_Terms,E155))*(KW_Terms&lt;&gt;"")*(KW_Suggest&lt;&gt;"")),KW_Suggest),"No rule matched"))</f>
        <v/>
      </c>
      <c r="G155" s="35"/>
      <c r="H155" s="35"/>
      <c r="I155" s="36"/>
      <c r="J155" s="35"/>
      <c r="K155" s="35"/>
      <c r="L155" s="35"/>
      <c r="M155" s="35"/>
      <c r="N155" s="35"/>
      <c r="O155" s="36"/>
    </row>
    <row r="156" customFormat="false" ht="15" hidden="false" customHeight="false" outlineLevel="0" collapsed="false">
      <c r="A156" s="35"/>
      <c r="B156" s="35"/>
      <c r="C156" s="35"/>
      <c r="D156" s="35"/>
      <c r="E156" s="36"/>
      <c r="F156" s="38" t="str">
        <f aca="false">IF(E156="","",IFERROR(LOOKUP(2,1/(ISNUMBER(SEARCH(KW_Terms,E156))*(KW_Terms&lt;&gt;"")*(KW_Suggest&lt;&gt;"")),KW_Suggest),"No rule matched"))</f>
        <v/>
      </c>
      <c r="G156" s="35"/>
      <c r="H156" s="35"/>
      <c r="I156" s="36"/>
      <c r="J156" s="35"/>
      <c r="K156" s="35"/>
      <c r="L156" s="35"/>
      <c r="M156" s="35"/>
      <c r="N156" s="35"/>
      <c r="O156" s="36"/>
    </row>
    <row r="157" customFormat="false" ht="15" hidden="false" customHeight="false" outlineLevel="0" collapsed="false">
      <c r="A157" s="35"/>
      <c r="B157" s="35"/>
      <c r="C157" s="35"/>
      <c r="D157" s="35"/>
      <c r="E157" s="36"/>
      <c r="F157" s="38" t="str">
        <f aca="false">IF(E157="","",IFERROR(LOOKUP(2,1/(ISNUMBER(SEARCH(KW_Terms,E157))*(KW_Terms&lt;&gt;"")*(KW_Suggest&lt;&gt;"")),KW_Suggest),"No rule matched"))</f>
        <v/>
      </c>
      <c r="G157" s="35"/>
      <c r="H157" s="35"/>
      <c r="I157" s="36"/>
      <c r="J157" s="35"/>
      <c r="K157" s="35"/>
      <c r="L157" s="35"/>
      <c r="M157" s="35"/>
      <c r="N157" s="35"/>
      <c r="O157" s="36"/>
    </row>
    <row r="158" customFormat="false" ht="15" hidden="false" customHeight="false" outlineLevel="0" collapsed="false">
      <c r="A158" s="35"/>
      <c r="B158" s="35"/>
      <c r="C158" s="35"/>
      <c r="D158" s="35"/>
      <c r="E158" s="36"/>
      <c r="F158" s="38" t="str">
        <f aca="false">IF(E158="","",IFERROR(LOOKUP(2,1/(ISNUMBER(SEARCH(KW_Terms,E158))*(KW_Terms&lt;&gt;"")*(KW_Suggest&lt;&gt;"")),KW_Suggest),"No rule matched"))</f>
        <v/>
      </c>
      <c r="G158" s="35"/>
      <c r="H158" s="35"/>
      <c r="I158" s="36"/>
      <c r="J158" s="35"/>
      <c r="K158" s="35"/>
      <c r="L158" s="35"/>
      <c r="M158" s="35"/>
      <c r="N158" s="35"/>
      <c r="O158" s="36"/>
    </row>
    <row r="159" customFormat="false" ht="15" hidden="false" customHeight="false" outlineLevel="0" collapsed="false">
      <c r="A159" s="35"/>
      <c r="B159" s="35"/>
      <c r="C159" s="35"/>
      <c r="D159" s="35"/>
      <c r="E159" s="36"/>
      <c r="F159" s="38" t="str">
        <f aca="false">IF(E159="","",IFERROR(LOOKUP(2,1/(ISNUMBER(SEARCH(KW_Terms,E159))*(KW_Terms&lt;&gt;"")*(KW_Suggest&lt;&gt;"")),KW_Suggest),"No rule matched"))</f>
        <v/>
      </c>
      <c r="G159" s="35"/>
      <c r="H159" s="35"/>
      <c r="I159" s="36"/>
      <c r="J159" s="35"/>
      <c r="K159" s="35"/>
      <c r="L159" s="35"/>
      <c r="M159" s="35"/>
      <c r="N159" s="35"/>
      <c r="O159" s="36"/>
    </row>
    <row r="160" customFormat="false" ht="15" hidden="false" customHeight="false" outlineLevel="0" collapsed="false">
      <c r="A160" s="35"/>
      <c r="B160" s="35"/>
      <c r="C160" s="35"/>
      <c r="D160" s="35"/>
      <c r="E160" s="36"/>
      <c r="F160" s="38" t="str">
        <f aca="false">IF(E160="","",IFERROR(LOOKUP(2,1/(ISNUMBER(SEARCH(KW_Terms,E160))*(KW_Terms&lt;&gt;"")*(KW_Suggest&lt;&gt;"")),KW_Suggest),"No rule matched"))</f>
        <v/>
      </c>
      <c r="G160" s="35"/>
      <c r="H160" s="35"/>
      <c r="I160" s="36"/>
      <c r="J160" s="35"/>
      <c r="K160" s="35"/>
      <c r="L160" s="35"/>
      <c r="M160" s="35"/>
      <c r="N160" s="35"/>
      <c r="O160" s="36"/>
    </row>
    <row r="161" customFormat="false" ht="15" hidden="false" customHeight="false" outlineLevel="0" collapsed="false">
      <c r="A161" s="35"/>
      <c r="B161" s="35"/>
      <c r="C161" s="35"/>
      <c r="D161" s="35"/>
      <c r="E161" s="36"/>
      <c r="F161" s="38" t="str">
        <f aca="false">IF(E161="","",IFERROR(LOOKUP(2,1/(ISNUMBER(SEARCH(KW_Terms,E161))*(KW_Terms&lt;&gt;"")*(KW_Suggest&lt;&gt;"")),KW_Suggest),"No rule matched"))</f>
        <v/>
      </c>
      <c r="G161" s="35"/>
      <c r="H161" s="35"/>
      <c r="I161" s="36"/>
      <c r="J161" s="35"/>
      <c r="K161" s="35"/>
      <c r="L161" s="35"/>
      <c r="M161" s="35"/>
      <c r="N161" s="35"/>
      <c r="O161" s="36"/>
    </row>
    <row r="162" customFormat="false" ht="15" hidden="false" customHeight="false" outlineLevel="0" collapsed="false">
      <c r="A162" s="35"/>
      <c r="B162" s="35"/>
      <c r="C162" s="35"/>
      <c r="D162" s="35"/>
      <c r="E162" s="36"/>
      <c r="F162" s="38" t="str">
        <f aca="false">IF(E162="","",IFERROR(LOOKUP(2,1/(ISNUMBER(SEARCH(KW_Terms,E162))*(KW_Terms&lt;&gt;"")*(KW_Suggest&lt;&gt;"")),KW_Suggest),"No rule matched"))</f>
        <v/>
      </c>
      <c r="G162" s="35"/>
      <c r="H162" s="35"/>
      <c r="I162" s="36"/>
      <c r="J162" s="35"/>
      <c r="K162" s="35"/>
      <c r="L162" s="35"/>
      <c r="M162" s="35"/>
      <c r="N162" s="35"/>
      <c r="O162" s="36"/>
    </row>
    <row r="163" customFormat="false" ht="15" hidden="false" customHeight="false" outlineLevel="0" collapsed="false">
      <c r="A163" s="35"/>
      <c r="B163" s="35"/>
      <c r="C163" s="35"/>
      <c r="D163" s="35"/>
      <c r="E163" s="36"/>
      <c r="F163" s="38" t="str">
        <f aca="false">IF(E163="","",IFERROR(LOOKUP(2,1/(ISNUMBER(SEARCH(KW_Terms,E163))*(KW_Terms&lt;&gt;"")*(KW_Suggest&lt;&gt;"")),KW_Suggest),"No rule matched"))</f>
        <v/>
      </c>
      <c r="G163" s="35"/>
      <c r="H163" s="35"/>
      <c r="I163" s="36"/>
      <c r="J163" s="35"/>
      <c r="K163" s="35"/>
      <c r="L163" s="35"/>
      <c r="M163" s="35"/>
      <c r="N163" s="35"/>
      <c r="O163" s="36"/>
    </row>
    <row r="164" customFormat="false" ht="15" hidden="false" customHeight="false" outlineLevel="0" collapsed="false">
      <c r="A164" s="35"/>
      <c r="B164" s="35"/>
      <c r="C164" s="35"/>
      <c r="D164" s="35"/>
      <c r="E164" s="36"/>
      <c r="F164" s="38" t="str">
        <f aca="false">IF(E164="","",IFERROR(LOOKUP(2,1/(ISNUMBER(SEARCH(KW_Terms,E164))*(KW_Terms&lt;&gt;"")*(KW_Suggest&lt;&gt;"")),KW_Suggest),"No rule matched"))</f>
        <v/>
      </c>
      <c r="G164" s="35"/>
      <c r="H164" s="35"/>
      <c r="I164" s="36"/>
      <c r="J164" s="35"/>
      <c r="K164" s="35"/>
      <c r="L164" s="35"/>
      <c r="M164" s="35"/>
      <c r="N164" s="35"/>
      <c r="O164" s="36"/>
    </row>
    <row r="165" customFormat="false" ht="15" hidden="false" customHeight="false" outlineLevel="0" collapsed="false">
      <c r="A165" s="35"/>
      <c r="B165" s="35"/>
      <c r="C165" s="35"/>
      <c r="D165" s="35"/>
      <c r="E165" s="36"/>
      <c r="F165" s="38" t="str">
        <f aca="false">IF(E165="","",IFERROR(LOOKUP(2,1/(ISNUMBER(SEARCH(KW_Terms,E165))*(KW_Terms&lt;&gt;"")*(KW_Suggest&lt;&gt;"")),KW_Suggest),"No rule matched"))</f>
        <v/>
      </c>
      <c r="G165" s="35"/>
      <c r="H165" s="35"/>
      <c r="I165" s="36"/>
      <c r="J165" s="35"/>
      <c r="K165" s="35"/>
      <c r="L165" s="35"/>
      <c r="M165" s="35"/>
      <c r="N165" s="35"/>
      <c r="O165" s="36"/>
    </row>
    <row r="166" customFormat="false" ht="15" hidden="false" customHeight="false" outlineLevel="0" collapsed="false">
      <c r="A166" s="35"/>
      <c r="B166" s="35"/>
      <c r="C166" s="35"/>
      <c r="D166" s="35"/>
      <c r="E166" s="36"/>
      <c r="F166" s="38" t="str">
        <f aca="false">IF(E166="","",IFERROR(LOOKUP(2,1/(ISNUMBER(SEARCH(KW_Terms,E166))*(KW_Terms&lt;&gt;"")*(KW_Suggest&lt;&gt;"")),KW_Suggest),"No rule matched"))</f>
        <v/>
      </c>
      <c r="G166" s="35"/>
      <c r="H166" s="35"/>
      <c r="I166" s="36"/>
      <c r="J166" s="35"/>
      <c r="K166" s="35"/>
      <c r="L166" s="35"/>
      <c r="M166" s="35"/>
      <c r="N166" s="35"/>
      <c r="O166" s="36"/>
    </row>
    <row r="167" customFormat="false" ht="15" hidden="false" customHeight="false" outlineLevel="0" collapsed="false">
      <c r="A167" s="35"/>
      <c r="B167" s="35"/>
      <c r="C167" s="35"/>
      <c r="D167" s="35"/>
      <c r="E167" s="36"/>
      <c r="F167" s="38" t="str">
        <f aca="false">IF(E167="","",IFERROR(LOOKUP(2,1/(ISNUMBER(SEARCH(KW_Terms,E167))*(KW_Terms&lt;&gt;"")*(KW_Suggest&lt;&gt;"")),KW_Suggest),"No rule matched"))</f>
        <v/>
      </c>
      <c r="G167" s="35"/>
      <c r="H167" s="35"/>
      <c r="I167" s="36"/>
      <c r="J167" s="35"/>
      <c r="K167" s="35"/>
      <c r="L167" s="35"/>
      <c r="M167" s="35"/>
      <c r="N167" s="35"/>
      <c r="O167" s="36"/>
    </row>
    <row r="168" customFormat="false" ht="15" hidden="false" customHeight="false" outlineLevel="0" collapsed="false">
      <c r="A168" s="35"/>
      <c r="B168" s="35"/>
      <c r="C168" s="35"/>
      <c r="D168" s="35"/>
      <c r="E168" s="36"/>
      <c r="F168" s="38" t="str">
        <f aca="false">IF(E168="","",IFERROR(LOOKUP(2,1/(ISNUMBER(SEARCH(KW_Terms,E168))*(KW_Terms&lt;&gt;"")*(KW_Suggest&lt;&gt;"")),KW_Suggest),"No rule matched"))</f>
        <v/>
      </c>
      <c r="G168" s="35"/>
      <c r="H168" s="35"/>
      <c r="I168" s="36"/>
      <c r="J168" s="35"/>
      <c r="K168" s="35"/>
      <c r="L168" s="35"/>
      <c r="M168" s="35"/>
      <c r="N168" s="35"/>
      <c r="O168" s="36"/>
    </row>
    <row r="169" customFormat="false" ht="15" hidden="false" customHeight="false" outlineLevel="0" collapsed="false">
      <c r="A169" s="35"/>
      <c r="B169" s="35"/>
      <c r="C169" s="35"/>
      <c r="D169" s="35"/>
      <c r="E169" s="36"/>
      <c r="F169" s="38" t="str">
        <f aca="false">IF(E169="","",IFERROR(LOOKUP(2,1/(ISNUMBER(SEARCH(KW_Terms,E169))*(KW_Terms&lt;&gt;"")*(KW_Suggest&lt;&gt;"")),KW_Suggest),"No rule matched"))</f>
        <v/>
      </c>
      <c r="G169" s="35"/>
      <c r="H169" s="35"/>
      <c r="I169" s="36"/>
      <c r="J169" s="35"/>
      <c r="K169" s="35"/>
      <c r="L169" s="35"/>
      <c r="M169" s="35"/>
      <c r="N169" s="35"/>
      <c r="O169" s="36"/>
    </row>
    <row r="170" customFormat="false" ht="15" hidden="false" customHeight="false" outlineLevel="0" collapsed="false">
      <c r="A170" s="35"/>
      <c r="B170" s="35"/>
      <c r="C170" s="35"/>
      <c r="D170" s="35"/>
      <c r="E170" s="36"/>
      <c r="F170" s="38" t="str">
        <f aca="false">IF(E170="","",IFERROR(LOOKUP(2,1/(ISNUMBER(SEARCH(KW_Terms,E170))*(KW_Terms&lt;&gt;"")*(KW_Suggest&lt;&gt;"")),KW_Suggest),"No rule matched"))</f>
        <v/>
      </c>
      <c r="G170" s="35"/>
      <c r="H170" s="35"/>
      <c r="I170" s="36"/>
      <c r="J170" s="35"/>
      <c r="K170" s="35"/>
      <c r="L170" s="35"/>
      <c r="M170" s="35"/>
      <c r="N170" s="35"/>
      <c r="O170" s="36"/>
    </row>
    <row r="171" customFormat="false" ht="15" hidden="false" customHeight="false" outlineLevel="0" collapsed="false">
      <c r="A171" s="35"/>
      <c r="B171" s="35"/>
      <c r="C171" s="35"/>
      <c r="D171" s="35"/>
      <c r="E171" s="36"/>
      <c r="F171" s="38" t="str">
        <f aca="false">IF(E171="","",IFERROR(LOOKUP(2,1/(ISNUMBER(SEARCH(KW_Terms,E171))*(KW_Terms&lt;&gt;"")*(KW_Suggest&lt;&gt;"")),KW_Suggest),"No rule matched"))</f>
        <v/>
      </c>
      <c r="G171" s="35"/>
      <c r="H171" s="35"/>
      <c r="I171" s="36"/>
      <c r="J171" s="35"/>
      <c r="K171" s="35"/>
      <c r="L171" s="35"/>
      <c r="M171" s="35"/>
      <c r="N171" s="35"/>
      <c r="O171" s="36"/>
    </row>
    <row r="172" customFormat="false" ht="15" hidden="false" customHeight="false" outlineLevel="0" collapsed="false">
      <c r="A172" s="35"/>
      <c r="B172" s="35"/>
      <c r="C172" s="35"/>
      <c r="D172" s="35"/>
      <c r="E172" s="36"/>
      <c r="F172" s="38" t="str">
        <f aca="false">IF(E172="","",IFERROR(LOOKUP(2,1/(ISNUMBER(SEARCH(KW_Terms,E172))*(KW_Terms&lt;&gt;"")*(KW_Suggest&lt;&gt;"")),KW_Suggest),"No rule matched"))</f>
        <v/>
      </c>
      <c r="G172" s="35"/>
      <c r="H172" s="35"/>
      <c r="I172" s="36"/>
      <c r="J172" s="35"/>
      <c r="K172" s="35"/>
      <c r="L172" s="35"/>
      <c r="M172" s="35"/>
      <c r="N172" s="35"/>
      <c r="O172" s="36"/>
    </row>
    <row r="173" customFormat="false" ht="15" hidden="false" customHeight="false" outlineLevel="0" collapsed="false">
      <c r="A173" s="35"/>
      <c r="B173" s="35"/>
      <c r="C173" s="35"/>
      <c r="D173" s="35"/>
      <c r="E173" s="36"/>
      <c r="F173" s="38" t="str">
        <f aca="false">IF(E173="","",IFERROR(LOOKUP(2,1/(ISNUMBER(SEARCH(KW_Terms,E173))*(KW_Terms&lt;&gt;"")*(KW_Suggest&lt;&gt;"")),KW_Suggest),"No rule matched"))</f>
        <v/>
      </c>
      <c r="G173" s="35"/>
      <c r="H173" s="35"/>
      <c r="I173" s="36"/>
      <c r="J173" s="35"/>
      <c r="K173" s="35"/>
      <c r="L173" s="35"/>
      <c r="M173" s="35"/>
      <c r="N173" s="35"/>
      <c r="O173" s="36"/>
    </row>
    <row r="174" customFormat="false" ht="15" hidden="false" customHeight="false" outlineLevel="0" collapsed="false">
      <c r="A174" s="35"/>
      <c r="B174" s="35"/>
      <c r="C174" s="35"/>
      <c r="D174" s="35"/>
      <c r="E174" s="36"/>
      <c r="F174" s="38" t="str">
        <f aca="false">IF(E174="","",IFERROR(LOOKUP(2,1/(ISNUMBER(SEARCH(KW_Terms,E174))*(KW_Terms&lt;&gt;"")*(KW_Suggest&lt;&gt;"")),KW_Suggest),"No rule matched"))</f>
        <v/>
      </c>
      <c r="G174" s="35"/>
      <c r="H174" s="35"/>
      <c r="I174" s="36"/>
      <c r="J174" s="35"/>
      <c r="K174" s="35"/>
      <c r="L174" s="35"/>
      <c r="M174" s="35"/>
      <c r="N174" s="35"/>
      <c r="O174" s="36"/>
    </row>
    <row r="175" customFormat="false" ht="15" hidden="false" customHeight="false" outlineLevel="0" collapsed="false">
      <c r="A175" s="35"/>
      <c r="B175" s="35"/>
      <c r="C175" s="35"/>
      <c r="D175" s="35"/>
      <c r="E175" s="36"/>
      <c r="F175" s="38" t="str">
        <f aca="false">IF(E175="","",IFERROR(LOOKUP(2,1/(ISNUMBER(SEARCH(KW_Terms,E175))*(KW_Terms&lt;&gt;"")*(KW_Suggest&lt;&gt;"")),KW_Suggest),"No rule matched"))</f>
        <v/>
      </c>
      <c r="G175" s="35"/>
      <c r="H175" s="35"/>
      <c r="I175" s="36"/>
      <c r="J175" s="35"/>
      <c r="K175" s="35"/>
      <c r="L175" s="35"/>
      <c r="M175" s="35"/>
      <c r="N175" s="35"/>
      <c r="O175" s="36"/>
    </row>
    <row r="176" customFormat="false" ht="15" hidden="false" customHeight="false" outlineLevel="0" collapsed="false">
      <c r="A176" s="35"/>
      <c r="B176" s="35"/>
      <c r="C176" s="35"/>
      <c r="D176" s="35"/>
      <c r="E176" s="36"/>
      <c r="F176" s="38" t="str">
        <f aca="false">IF(E176="","",IFERROR(LOOKUP(2,1/(ISNUMBER(SEARCH(KW_Terms,E176))*(KW_Terms&lt;&gt;"")*(KW_Suggest&lt;&gt;"")),KW_Suggest),"No rule matched"))</f>
        <v/>
      </c>
      <c r="G176" s="35"/>
      <c r="H176" s="35"/>
      <c r="I176" s="36"/>
      <c r="J176" s="35"/>
      <c r="K176" s="35"/>
      <c r="L176" s="35"/>
      <c r="M176" s="35"/>
      <c r="N176" s="35"/>
      <c r="O176" s="36"/>
    </row>
    <row r="177" customFormat="false" ht="15" hidden="false" customHeight="false" outlineLevel="0" collapsed="false">
      <c r="A177" s="35"/>
      <c r="B177" s="35"/>
      <c r="C177" s="35"/>
      <c r="D177" s="35"/>
      <c r="E177" s="36"/>
      <c r="F177" s="38" t="str">
        <f aca="false">IF(E177="","",IFERROR(LOOKUP(2,1/(ISNUMBER(SEARCH(KW_Terms,E177))*(KW_Terms&lt;&gt;"")*(KW_Suggest&lt;&gt;"")),KW_Suggest),"No rule matched"))</f>
        <v/>
      </c>
      <c r="G177" s="35"/>
      <c r="H177" s="35"/>
      <c r="I177" s="36"/>
      <c r="J177" s="35"/>
      <c r="K177" s="35"/>
      <c r="L177" s="35"/>
      <c r="M177" s="35"/>
      <c r="N177" s="35"/>
      <c r="O177" s="36"/>
    </row>
    <row r="178" customFormat="false" ht="15" hidden="false" customHeight="false" outlineLevel="0" collapsed="false">
      <c r="A178" s="35"/>
      <c r="B178" s="35"/>
      <c r="C178" s="35"/>
      <c r="D178" s="35"/>
      <c r="E178" s="36"/>
      <c r="F178" s="38" t="str">
        <f aca="false">IF(E178="","",IFERROR(LOOKUP(2,1/(ISNUMBER(SEARCH(KW_Terms,E178))*(KW_Terms&lt;&gt;"")*(KW_Suggest&lt;&gt;"")),KW_Suggest),"No rule matched"))</f>
        <v/>
      </c>
      <c r="G178" s="35"/>
      <c r="H178" s="35"/>
      <c r="I178" s="36"/>
      <c r="J178" s="35"/>
      <c r="K178" s="35"/>
      <c r="L178" s="35"/>
      <c r="M178" s="35"/>
      <c r="N178" s="35"/>
      <c r="O178" s="36"/>
    </row>
    <row r="179" customFormat="false" ht="15" hidden="false" customHeight="false" outlineLevel="0" collapsed="false">
      <c r="A179" s="35"/>
      <c r="B179" s="35"/>
      <c r="C179" s="35"/>
      <c r="D179" s="35"/>
      <c r="E179" s="36"/>
      <c r="F179" s="38" t="str">
        <f aca="false">IF(E179="","",IFERROR(LOOKUP(2,1/(ISNUMBER(SEARCH(KW_Terms,E179))*(KW_Terms&lt;&gt;"")*(KW_Suggest&lt;&gt;"")),KW_Suggest),"No rule matched"))</f>
        <v/>
      </c>
      <c r="G179" s="35"/>
      <c r="H179" s="35"/>
      <c r="I179" s="36"/>
      <c r="J179" s="35"/>
      <c r="K179" s="35"/>
      <c r="L179" s="35"/>
      <c r="M179" s="35"/>
      <c r="N179" s="35"/>
      <c r="O179" s="36"/>
    </row>
    <row r="180" customFormat="false" ht="15" hidden="false" customHeight="false" outlineLevel="0" collapsed="false">
      <c r="A180" s="35"/>
      <c r="B180" s="35"/>
      <c r="C180" s="35"/>
      <c r="D180" s="35"/>
      <c r="E180" s="36"/>
      <c r="F180" s="38" t="str">
        <f aca="false">IF(E180="","",IFERROR(LOOKUP(2,1/(ISNUMBER(SEARCH(KW_Terms,E180))*(KW_Terms&lt;&gt;"")*(KW_Suggest&lt;&gt;"")),KW_Suggest),"No rule matched"))</f>
        <v/>
      </c>
      <c r="G180" s="35"/>
      <c r="H180" s="35"/>
      <c r="I180" s="36"/>
      <c r="J180" s="35"/>
      <c r="K180" s="35"/>
      <c r="L180" s="35"/>
      <c r="M180" s="35"/>
      <c r="N180" s="35"/>
      <c r="O180" s="36"/>
    </row>
    <row r="181" customFormat="false" ht="15" hidden="false" customHeight="false" outlineLevel="0" collapsed="false">
      <c r="A181" s="35"/>
      <c r="B181" s="35"/>
      <c r="C181" s="35"/>
      <c r="D181" s="35"/>
      <c r="E181" s="36"/>
      <c r="F181" s="38" t="str">
        <f aca="false">IF(E181="","",IFERROR(LOOKUP(2,1/(ISNUMBER(SEARCH(KW_Terms,E181))*(KW_Terms&lt;&gt;"")*(KW_Suggest&lt;&gt;"")),KW_Suggest),"No rule matched"))</f>
        <v/>
      </c>
      <c r="G181" s="35"/>
      <c r="H181" s="35"/>
      <c r="I181" s="36"/>
      <c r="J181" s="35"/>
      <c r="K181" s="35"/>
      <c r="L181" s="35"/>
      <c r="M181" s="35"/>
      <c r="N181" s="35"/>
      <c r="O181" s="36"/>
    </row>
    <row r="182" customFormat="false" ht="15" hidden="false" customHeight="false" outlineLevel="0" collapsed="false">
      <c r="A182" s="35"/>
      <c r="B182" s="35"/>
      <c r="C182" s="35"/>
      <c r="D182" s="35"/>
      <c r="E182" s="36"/>
      <c r="F182" s="38" t="str">
        <f aca="false">IF(E182="","",IFERROR(LOOKUP(2,1/(ISNUMBER(SEARCH(KW_Terms,E182))*(KW_Terms&lt;&gt;"")*(KW_Suggest&lt;&gt;"")),KW_Suggest),"No rule matched"))</f>
        <v/>
      </c>
      <c r="G182" s="35"/>
      <c r="H182" s="35"/>
      <c r="I182" s="36"/>
      <c r="J182" s="35"/>
      <c r="K182" s="35"/>
      <c r="L182" s="35"/>
      <c r="M182" s="35"/>
      <c r="N182" s="35"/>
      <c r="O182" s="36"/>
    </row>
    <row r="183" customFormat="false" ht="15" hidden="false" customHeight="false" outlineLevel="0" collapsed="false">
      <c r="A183" s="35"/>
      <c r="B183" s="35"/>
      <c r="C183" s="35"/>
      <c r="D183" s="35"/>
      <c r="E183" s="36"/>
      <c r="F183" s="38" t="str">
        <f aca="false">IF(E183="","",IFERROR(LOOKUP(2,1/(ISNUMBER(SEARCH(KW_Terms,E183))*(KW_Terms&lt;&gt;"")*(KW_Suggest&lt;&gt;"")),KW_Suggest),"No rule matched"))</f>
        <v/>
      </c>
      <c r="G183" s="35"/>
      <c r="H183" s="35"/>
      <c r="I183" s="36"/>
      <c r="J183" s="35"/>
      <c r="K183" s="35"/>
      <c r="L183" s="35"/>
      <c r="M183" s="35"/>
      <c r="N183" s="35"/>
      <c r="O183" s="36"/>
    </row>
    <row r="184" customFormat="false" ht="15" hidden="false" customHeight="false" outlineLevel="0" collapsed="false">
      <c r="A184" s="35"/>
      <c r="B184" s="35"/>
      <c r="C184" s="35"/>
      <c r="D184" s="35"/>
      <c r="E184" s="36"/>
      <c r="F184" s="38" t="str">
        <f aca="false">IF(E184="","",IFERROR(LOOKUP(2,1/(ISNUMBER(SEARCH(KW_Terms,E184))*(KW_Terms&lt;&gt;"")*(KW_Suggest&lt;&gt;"")),KW_Suggest),"No rule matched"))</f>
        <v/>
      </c>
      <c r="G184" s="35"/>
      <c r="H184" s="35"/>
      <c r="I184" s="36"/>
      <c r="J184" s="35"/>
      <c r="K184" s="35"/>
      <c r="L184" s="35"/>
      <c r="M184" s="35"/>
      <c r="N184" s="35"/>
      <c r="O184" s="36"/>
    </row>
    <row r="185" customFormat="false" ht="15" hidden="false" customHeight="false" outlineLevel="0" collapsed="false">
      <c r="A185" s="35"/>
      <c r="B185" s="35"/>
      <c r="C185" s="35"/>
      <c r="D185" s="35"/>
      <c r="E185" s="36"/>
      <c r="F185" s="38" t="str">
        <f aca="false">IF(E185="","",IFERROR(LOOKUP(2,1/(ISNUMBER(SEARCH(KW_Terms,E185))*(KW_Terms&lt;&gt;"")*(KW_Suggest&lt;&gt;"")),KW_Suggest),"No rule matched"))</f>
        <v/>
      </c>
      <c r="G185" s="35"/>
      <c r="H185" s="35"/>
      <c r="I185" s="36"/>
      <c r="J185" s="35"/>
      <c r="K185" s="35"/>
      <c r="L185" s="35"/>
      <c r="M185" s="35"/>
      <c r="N185" s="35"/>
      <c r="O185" s="36"/>
    </row>
    <row r="186" customFormat="false" ht="15" hidden="false" customHeight="false" outlineLevel="0" collapsed="false">
      <c r="A186" s="35"/>
      <c r="B186" s="35"/>
      <c r="C186" s="35"/>
      <c r="D186" s="35"/>
      <c r="E186" s="36"/>
      <c r="F186" s="38" t="str">
        <f aca="false">IF(E186="","",IFERROR(LOOKUP(2,1/(ISNUMBER(SEARCH(KW_Terms,E186))*(KW_Terms&lt;&gt;"")*(KW_Suggest&lt;&gt;"")),KW_Suggest),"No rule matched"))</f>
        <v/>
      </c>
      <c r="G186" s="35"/>
      <c r="H186" s="35"/>
      <c r="I186" s="36"/>
      <c r="J186" s="35"/>
      <c r="K186" s="35"/>
      <c r="L186" s="35"/>
      <c r="M186" s="35"/>
      <c r="N186" s="35"/>
      <c r="O186" s="36"/>
    </row>
    <row r="187" customFormat="false" ht="15" hidden="false" customHeight="false" outlineLevel="0" collapsed="false">
      <c r="A187" s="35"/>
      <c r="B187" s="35"/>
      <c r="C187" s="35"/>
      <c r="D187" s="35"/>
      <c r="E187" s="36"/>
      <c r="F187" s="38" t="str">
        <f aca="false">IF(E187="","",IFERROR(LOOKUP(2,1/(ISNUMBER(SEARCH(KW_Terms,E187))*(KW_Terms&lt;&gt;"")*(KW_Suggest&lt;&gt;"")),KW_Suggest),"No rule matched"))</f>
        <v/>
      </c>
      <c r="G187" s="35"/>
      <c r="H187" s="35"/>
      <c r="I187" s="36"/>
      <c r="J187" s="35"/>
      <c r="K187" s="35"/>
      <c r="L187" s="35"/>
      <c r="M187" s="35"/>
      <c r="N187" s="35"/>
      <c r="O187" s="36"/>
    </row>
    <row r="188" customFormat="false" ht="15" hidden="false" customHeight="false" outlineLevel="0" collapsed="false">
      <c r="A188" s="35"/>
      <c r="B188" s="35"/>
      <c r="C188" s="35"/>
      <c r="D188" s="35"/>
      <c r="E188" s="36"/>
      <c r="F188" s="38" t="str">
        <f aca="false">IF(E188="","",IFERROR(LOOKUP(2,1/(ISNUMBER(SEARCH(KW_Terms,E188))*(KW_Terms&lt;&gt;"")*(KW_Suggest&lt;&gt;"")),KW_Suggest),"No rule matched"))</f>
        <v/>
      </c>
      <c r="G188" s="35"/>
      <c r="H188" s="35"/>
      <c r="I188" s="36"/>
      <c r="J188" s="35"/>
      <c r="K188" s="35"/>
      <c r="L188" s="35"/>
      <c r="M188" s="35"/>
      <c r="N188" s="35"/>
      <c r="O188" s="36"/>
    </row>
    <row r="189" customFormat="false" ht="15" hidden="false" customHeight="false" outlineLevel="0" collapsed="false">
      <c r="A189" s="35"/>
      <c r="B189" s="35"/>
      <c r="C189" s="35"/>
      <c r="D189" s="35"/>
      <c r="E189" s="36"/>
      <c r="F189" s="38" t="str">
        <f aca="false">IF(E189="","",IFERROR(LOOKUP(2,1/(ISNUMBER(SEARCH(KW_Terms,E189))*(KW_Terms&lt;&gt;"")*(KW_Suggest&lt;&gt;"")),KW_Suggest),"No rule matched"))</f>
        <v/>
      </c>
      <c r="G189" s="35"/>
      <c r="H189" s="35"/>
      <c r="I189" s="36"/>
      <c r="J189" s="35"/>
      <c r="K189" s="35"/>
      <c r="L189" s="35"/>
      <c r="M189" s="35"/>
      <c r="N189" s="35"/>
      <c r="O189" s="36"/>
    </row>
    <row r="190" customFormat="false" ht="15" hidden="false" customHeight="false" outlineLevel="0" collapsed="false">
      <c r="A190" s="35"/>
      <c r="B190" s="35"/>
      <c r="C190" s="35"/>
      <c r="D190" s="35"/>
      <c r="E190" s="36"/>
      <c r="F190" s="38" t="str">
        <f aca="false">IF(E190="","",IFERROR(LOOKUP(2,1/(ISNUMBER(SEARCH(KW_Terms,E190))*(KW_Terms&lt;&gt;"")*(KW_Suggest&lt;&gt;"")),KW_Suggest),"No rule matched"))</f>
        <v/>
      </c>
      <c r="G190" s="35"/>
      <c r="H190" s="35"/>
      <c r="I190" s="36"/>
      <c r="J190" s="35"/>
      <c r="K190" s="35"/>
      <c r="L190" s="35"/>
      <c r="M190" s="35"/>
      <c r="N190" s="35"/>
      <c r="O190" s="36"/>
    </row>
    <row r="191" customFormat="false" ht="15" hidden="false" customHeight="false" outlineLevel="0" collapsed="false">
      <c r="A191" s="35"/>
      <c r="B191" s="35"/>
      <c r="C191" s="35"/>
      <c r="D191" s="35"/>
      <c r="E191" s="36"/>
      <c r="F191" s="38" t="str">
        <f aca="false">IF(E191="","",IFERROR(LOOKUP(2,1/(ISNUMBER(SEARCH(KW_Terms,E191))*(KW_Terms&lt;&gt;"")*(KW_Suggest&lt;&gt;"")),KW_Suggest),"No rule matched"))</f>
        <v/>
      </c>
      <c r="G191" s="35"/>
      <c r="H191" s="35"/>
      <c r="I191" s="36"/>
      <c r="J191" s="35"/>
      <c r="K191" s="35"/>
      <c r="L191" s="35"/>
      <c r="M191" s="35"/>
      <c r="N191" s="35"/>
      <c r="O191" s="36"/>
    </row>
    <row r="192" customFormat="false" ht="15" hidden="false" customHeight="false" outlineLevel="0" collapsed="false">
      <c r="A192" s="35"/>
      <c r="B192" s="35"/>
      <c r="C192" s="35"/>
      <c r="D192" s="35"/>
      <c r="E192" s="36"/>
      <c r="F192" s="38" t="str">
        <f aca="false">IF(E192="","",IFERROR(LOOKUP(2,1/(ISNUMBER(SEARCH(KW_Terms,E192))*(KW_Terms&lt;&gt;"")*(KW_Suggest&lt;&gt;"")),KW_Suggest),"No rule matched"))</f>
        <v/>
      </c>
      <c r="G192" s="35"/>
      <c r="H192" s="35"/>
      <c r="I192" s="36"/>
      <c r="J192" s="35"/>
      <c r="K192" s="35"/>
      <c r="L192" s="35"/>
      <c r="M192" s="35"/>
      <c r="N192" s="35"/>
      <c r="O192" s="36"/>
    </row>
    <row r="193" customFormat="false" ht="15" hidden="false" customHeight="false" outlineLevel="0" collapsed="false">
      <c r="A193" s="35"/>
      <c r="B193" s="35"/>
      <c r="C193" s="35"/>
      <c r="D193" s="35"/>
      <c r="E193" s="36"/>
      <c r="F193" s="38" t="str">
        <f aca="false">IF(E193="","",IFERROR(LOOKUP(2,1/(ISNUMBER(SEARCH(KW_Terms,E193))*(KW_Terms&lt;&gt;"")*(KW_Suggest&lt;&gt;"")),KW_Suggest),"No rule matched"))</f>
        <v/>
      </c>
      <c r="G193" s="35"/>
      <c r="H193" s="35"/>
      <c r="I193" s="36"/>
      <c r="J193" s="35"/>
      <c r="K193" s="35"/>
      <c r="L193" s="35"/>
      <c r="M193" s="35"/>
      <c r="N193" s="35"/>
      <c r="O193" s="36"/>
    </row>
    <row r="194" customFormat="false" ht="15" hidden="false" customHeight="false" outlineLevel="0" collapsed="false">
      <c r="A194" s="35"/>
      <c r="B194" s="35"/>
      <c r="C194" s="35"/>
      <c r="D194" s="35"/>
      <c r="E194" s="36"/>
      <c r="F194" s="38" t="str">
        <f aca="false">IF(E194="","",IFERROR(LOOKUP(2,1/(ISNUMBER(SEARCH(KW_Terms,E194))*(KW_Terms&lt;&gt;"")*(KW_Suggest&lt;&gt;"")),KW_Suggest),"No rule matched"))</f>
        <v/>
      </c>
      <c r="G194" s="35"/>
      <c r="H194" s="35"/>
      <c r="I194" s="36"/>
      <c r="J194" s="35"/>
      <c r="K194" s="35"/>
      <c r="L194" s="35"/>
      <c r="M194" s="35"/>
      <c r="N194" s="35"/>
      <c r="O194" s="36"/>
    </row>
    <row r="195" customFormat="false" ht="15" hidden="false" customHeight="false" outlineLevel="0" collapsed="false">
      <c r="A195" s="35"/>
      <c r="B195" s="35"/>
      <c r="C195" s="35"/>
      <c r="D195" s="35"/>
      <c r="E195" s="36"/>
      <c r="F195" s="38" t="str">
        <f aca="false">IF(E195="","",IFERROR(LOOKUP(2,1/(ISNUMBER(SEARCH(KW_Terms,E195))*(KW_Terms&lt;&gt;"")*(KW_Suggest&lt;&gt;"")),KW_Suggest),"No rule matched"))</f>
        <v/>
      </c>
      <c r="G195" s="35"/>
      <c r="H195" s="35"/>
      <c r="I195" s="36"/>
      <c r="J195" s="35"/>
      <c r="K195" s="35"/>
      <c r="L195" s="35"/>
      <c r="M195" s="35"/>
      <c r="N195" s="35"/>
      <c r="O195" s="36"/>
    </row>
    <row r="196" customFormat="false" ht="15" hidden="false" customHeight="false" outlineLevel="0" collapsed="false">
      <c r="A196" s="35"/>
      <c r="B196" s="35"/>
      <c r="C196" s="35"/>
      <c r="D196" s="35"/>
      <c r="E196" s="36"/>
      <c r="F196" s="38" t="str">
        <f aca="false">IF(E196="","",IFERROR(LOOKUP(2,1/(ISNUMBER(SEARCH(KW_Terms,E196))*(KW_Terms&lt;&gt;"")*(KW_Suggest&lt;&gt;"")),KW_Suggest),"No rule matched"))</f>
        <v/>
      </c>
      <c r="G196" s="35"/>
      <c r="H196" s="35"/>
      <c r="I196" s="36"/>
      <c r="J196" s="35"/>
      <c r="K196" s="35"/>
      <c r="L196" s="35"/>
      <c r="M196" s="35"/>
      <c r="N196" s="35"/>
      <c r="O196" s="36"/>
    </row>
    <row r="197" customFormat="false" ht="15" hidden="false" customHeight="false" outlineLevel="0" collapsed="false">
      <c r="A197" s="35"/>
      <c r="B197" s="35"/>
      <c r="C197" s="35"/>
      <c r="D197" s="35"/>
      <c r="E197" s="36"/>
      <c r="F197" s="38" t="str">
        <f aca="false">IF(E197="","",IFERROR(LOOKUP(2,1/(ISNUMBER(SEARCH(KW_Terms,E197))*(KW_Terms&lt;&gt;"")*(KW_Suggest&lt;&gt;"")),KW_Suggest),"No rule matched"))</f>
        <v/>
      </c>
      <c r="G197" s="35"/>
      <c r="H197" s="35"/>
      <c r="I197" s="36"/>
      <c r="J197" s="35"/>
      <c r="K197" s="35"/>
      <c r="L197" s="35"/>
      <c r="M197" s="35"/>
      <c r="N197" s="35"/>
      <c r="O197" s="36"/>
    </row>
    <row r="198" customFormat="false" ht="15" hidden="false" customHeight="false" outlineLevel="0" collapsed="false">
      <c r="A198" s="35"/>
      <c r="B198" s="35"/>
      <c r="C198" s="35"/>
      <c r="D198" s="35"/>
      <c r="E198" s="36"/>
      <c r="F198" s="38" t="str">
        <f aca="false">IF(E198="","",IFERROR(LOOKUP(2,1/(ISNUMBER(SEARCH(KW_Terms,E198))*(KW_Terms&lt;&gt;"")*(KW_Suggest&lt;&gt;"")),KW_Suggest),"No rule matched"))</f>
        <v/>
      </c>
      <c r="G198" s="35"/>
      <c r="H198" s="35"/>
      <c r="I198" s="36"/>
      <c r="J198" s="35"/>
      <c r="K198" s="35"/>
      <c r="L198" s="35"/>
      <c r="M198" s="35"/>
      <c r="N198" s="35"/>
      <c r="O198" s="36"/>
    </row>
    <row r="199" customFormat="false" ht="15" hidden="false" customHeight="false" outlineLevel="0" collapsed="false">
      <c r="A199" s="35"/>
      <c r="B199" s="35"/>
      <c r="C199" s="35"/>
      <c r="D199" s="35"/>
      <c r="E199" s="36"/>
      <c r="F199" s="38" t="str">
        <f aca="false">IF(E199="","",IFERROR(LOOKUP(2,1/(ISNUMBER(SEARCH(KW_Terms,E199))*(KW_Terms&lt;&gt;"")*(KW_Suggest&lt;&gt;"")),KW_Suggest),"No rule matched"))</f>
        <v/>
      </c>
      <c r="G199" s="35"/>
      <c r="H199" s="35"/>
      <c r="I199" s="36"/>
      <c r="J199" s="35"/>
      <c r="K199" s="35"/>
      <c r="L199" s="35"/>
      <c r="M199" s="35"/>
      <c r="N199" s="35"/>
      <c r="O199" s="36"/>
    </row>
    <row r="200" customFormat="false" ht="15" hidden="false" customHeight="false" outlineLevel="0" collapsed="false">
      <c r="A200" s="35"/>
      <c r="B200" s="35"/>
      <c r="C200" s="35"/>
      <c r="D200" s="35"/>
      <c r="E200" s="36"/>
      <c r="F200" s="38" t="str">
        <f aca="false">IF(E200="","",IFERROR(LOOKUP(2,1/(ISNUMBER(SEARCH(KW_Terms,E200))*(KW_Terms&lt;&gt;"")*(KW_Suggest&lt;&gt;"")),KW_Suggest),"No rule matched"))</f>
        <v/>
      </c>
      <c r="G200" s="35"/>
      <c r="H200" s="35"/>
      <c r="I200" s="36"/>
      <c r="J200" s="35"/>
      <c r="K200" s="35"/>
      <c r="L200" s="35"/>
      <c r="M200" s="35"/>
      <c r="N200" s="35"/>
      <c r="O200" s="36"/>
    </row>
    <row r="201" customFormat="false" ht="15" hidden="false" customHeight="false" outlineLevel="0" collapsed="false">
      <c r="A201" s="35"/>
      <c r="B201" s="35"/>
      <c r="C201" s="35"/>
      <c r="D201" s="35"/>
      <c r="E201" s="36"/>
      <c r="F201" s="38" t="str">
        <f aca="false">IF(E201="","",IFERROR(LOOKUP(2,1/(ISNUMBER(SEARCH(KW_Terms,E201))*(KW_Terms&lt;&gt;"")*(KW_Suggest&lt;&gt;"")),KW_Suggest),"No rule matched"))</f>
        <v/>
      </c>
      <c r="G201" s="35"/>
      <c r="H201" s="35"/>
      <c r="I201" s="36"/>
      <c r="J201" s="35"/>
      <c r="K201" s="35"/>
      <c r="L201" s="35"/>
      <c r="M201" s="35"/>
      <c r="N201" s="35"/>
      <c r="O201" s="36"/>
    </row>
    <row r="202" customFormat="false" ht="15" hidden="false" customHeight="false" outlineLevel="0" collapsed="false">
      <c r="A202" s="35"/>
      <c r="B202" s="35"/>
      <c r="C202" s="35"/>
      <c r="D202" s="35"/>
      <c r="E202" s="36"/>
      <c r="F202" s="38" t="str">
        <f aca="false">IF(E202="","",IFERROR(LOOKUP(2,1/(ISNUMBER(SEARCH(KW_Terms,E202))*(KW_Terms&lt;&gt;"")*(KW_Suggest&lt;&gt;"")),KW_Suggest),"No rule matched"))</f>
        <v/>
      </c>
      <c r="G202" s="35"/>
      <c r="H202" s="35"/>
      <c r="I202" s="36"/>
      <c r="J202" s="35"/>
      <c r="K202" s="35"/>
      <c r="L202" s="35"/>
      <c r="M202" s="35"/>
      <c r="N202" s="35"/>
      <c r="O202" s="36"/>
    </row>
    <row r="203" customFormat="false" ht="15" hidden="false" customHeight="false" outlineLevel="0" collapsed="false">
      <c r="A203" s="35"/>
      <c r="B203" s="35"/>
      <c r="C203" s="35"/>
      <c r="D203" s="35"/>
      <c r="E203" s="36"/>
      <c r="F203" s="38" t="str">
        <f aca="false">IF(E203="","",IFERROR(LOOKUP(2,1/(ISNUMBER(SEARCH(KW_Terms,E203))*(KW_Terms&lt;&gt;"")*(KW_Suggest&lt;&gt;"")),KW_Suggest),"No rule matched"))</f>
        <v/>
      </c>
      <c r="G203" s="35"/>
      <c r="H203" s="35"/>
      <c r="I203" s="36"/>
      <c r="J203" s="35"/>
      <c r="K203" s="35"/>
      <c r="L203" s="35"/>
      <c r="M203" s="35"/>
      <c r="N203" s="35"/>
      <c r="O203" s="36"/>
    </row>
    <row r="204" customFormat="false" ht="15" hidden="false" customHeight="false" outlineLevel="0" collapsed="false">
      <c r="A204" s="35"/>
      <c r="B204" s="35"/>
      <c r="C204" s="35"/>
      <c r="D204" s="35"/>
      <c r="E204" s="36"/>
      <c r="F204" s="38" t="str">
        <f aca="false">IF(E204="","",IFERROR(LOOKUP(2,1/(ISNUMBER(SEARCH(KW_Terms,E204))*(KW_Terms&lt;&gt;"")*(KW_Suggest&lt;&gt;"")),KW_Suggest),"No rule matched"))</f>
        <v/>
      </c>
      <c r="G204" s="35"/>
      <c r="H204" s="35"/>
      <c r="I204" s="36"/>
      <c r="J204" s="35"/>
      <c r="K204" s="35"/>
      <c r="L204" s="35"/>
      <c r="M204" s="35"/>
      <c r="N204" s="35"/>
      <c r="O204" s="36"/>
    </row>
    <row r="205" customFormat="false" ht="15" hidden="false" customHeight="false" outlineLevel="0" collapsed="false">
      <c r="A205" s="35"/>
      <c r="B205" s="35"/>
      <c r="C205" s="35"/>
      <c r="D205" s="35"/>
      <c r="E205" s="36"/>
      <c r="F205" s="38" t="str">
        <f aca="false">IF(E205="","",IFERROR(LOOKUP(2,1/(ISNUMBER(SEARCH(KW_Terms,E205))*(KW_Terms&lt;&gt;"")*(KW_Suggest&lt;&gt;"")),KW_Suggest),"No rule matched"))</f>
        <v/>
      </c>
      <c r="G205" s="35"/>
      <c r="H205" s="35"/>
      <c r="I205" s="36"/>
      <c r="J205" s="35"/>
      <c r="K205" s="35"/>
      <c r="L205" s="35"/>
      <c r="M205" s="35"/>
      <c r="N205" s="35"/>
      <c r="O205" s="36"/>
    </row>
    <row r="206" customFormat="false" ht="15" hidden="false" customHeight="false" outlineLevel="0" collapsed="false">
      <c r="A206" s="35"/>
      <c r="B206" s="35"/>
      <c r="C206" s="35"/>
      <c r="D206" s="35"/>
      <c r="E206" s="36"/>
      <c r="F206" s="38" t="str">
        <f aca="false">IF(E206="","",IFERROR(LOOKUP(2,1/(ISNUMBER(SEARCH(KW_Terms,E206))*(KW_Terms&lt;&gt;"")*(KW_Suggest&lt;&gt;"")),KW_Suggest),"No rule matched"))</f>
        <v/>
      </c>
      <c r="G206" s="35"/>
      <c r="H206" s="35"/>
      <c r="I206" s="36"/>
      <c r="J206" s="35"/>
      <c r="K206" s="35"/>
      <c r="L206" s="35"/>
      <c r="M206" s="35"/>
      <c r="N206" s="35"/>
      <c r="O206" s="36"/>
    </row>
    <row r="207" customFormat="false" ht="15" hidden="false" customHeight="false" outlineLevel="0" collapsed="false">
      <c r="A207" s="35"/>
      <c r="B207" s="35"/>
      <c r="C207" s="35"/>
      <c r="D207" s="35"/>
      <c r="E207" s="36"/>
      <c r="F207" s="38" t="str">
        <f aca="false">IF(E207="","",IFERROR(LOOKUP(2,1/(ISNUMBER(SEARCH(KW_Terms,E207))*(KW_Terms&lt;&gt;"")*(KW_Suggest&lt;&gt;"")),KW_Suggest),"No rule matched"))</f>
        <v/>
      </c>
      <c r="G207" s="35"/>
      <c r="H207" s="35"/>
      <c r="I207" s="36"/>
      <c r="J207" s="35"/>
      <c r="K207" s="35"/>
      <c r="L207" s="35"/>
      <c r="M207" s="35"/>
      <c r="N207" s="35"/>
      <c r="O207" s="36"/>
    </row>
    <row r="208" customFormat="false" ht="15" hidden="false" customHeight="false" outlineLevel="0" collapsed="false">
      <c r="A208" s="35"/>
      <c r="B208" s="35"/>
      <c r="C208" s="35"/>
      <c r="D208" s="35"/>
      <c r="E208" s="36"/>
      <c r="F208" s="38" t="str">
        <f aca="false">IF(E208="","",IFERROR(LOOKUP(2,1/(ISNUMBER(SEARCH(KW_Terms,E208))*(KW_Terms&lt;&gt;"")*(KW_Suggest&lt;&gt;"")),KW_Suggest),"No rule matched"))</f>
        <v/>
      </c>
      <c r="G208" s="35"/>
      <c r="H208" s="35"/>
      <c r="I208" s="36"/>
      <c r="J208" s="35"/>
      <c r="K208" s="35"/>
      <c r="L208" s="35"/>
      <c r="M208" s="35"/>
      <c r="N208" s="35"/>
      <c r="O208" s="36"/>
    </row>
    <row r="209" customFormat="false" ht="15" hidden="false" customHeight="false" outlineLevel="0" collapsed="false">
      <c r="A209" s="35"/>
      <c r="B209" s="35"/>
      <c r="C209" s="35"/>
      <c r="D209" s="35"/>
      <c r="E209" s="36"/>
      <c r="F209" s="38" t="str">
        <f aca="false">IF(E209="","",IFERROR(LOOKUP(2,1/(ISNUMBER(SEARCH(KW_Terms,E209))*(KW_Terms&lt;&gt;"")*(KW_Suggest&lt;&gt;"")),KW_Suggest),"No rule matched"))</f>
        <v/>
      </c>
      <c r="G209" s="35"/>
      <c r="H209" s="35"/>
      <c r="I209" s="36"/>
      <c r="J209" s="35"/>
      <c r="K209" s="35"/>
      <c r="L209" s="35"/>
      <c r="M209" s="35"/>
      <c r="N209" s="35"/>
      <c r="O209" s="36"/>
    </row>
    <row r="210" customFormat="false" ht="15" hidden="false" customHeight="false" outlineLevel="0" collapsed="false">
      <c r="A210" s="35"/>
      <c r="B210" s="35"/>
      <c r="C210" s="35"/>
      <c r="D210" s="35"/>
      <c r="E210" s="36"/>
      <c r="F210" s="38" t="str">
        <f aca="false">IF(E210="","",IFERROR(LOOKUP(2,1/(ISNUMBER(SEARCH(KW_Terms,E210))*(KW_Terms&lt;&gt;"")*(KW_Suggest&lt;&gt;"")),KW_Suggest),"No rule matched"))</f>
        <v/>
      </c>
      <c r="G210" s="35"/>
      <c r="H210" s="35"/>
      <c r="I210" s="36"/>
      <c r="J210" s="35"/>
      <c r="K210" s="35"/>
      <c r="L210" s="35"/>
      <c r="M210" s="35"/>
      <c r="N210" s="35"/>
      <c r="O210" s="36"/>
    </row>
    <row r="211" customFormat="false" ht="15" hidden="false" customHeight="false" outlineLevel="0" collapsed="false">
      <c r="A211" s="35"/>
      <c r="B211" s="35"/>
      <c r="C211" s="35"/>
      <c r="D211" s="35"/>
      <c r="E211" s="36"/>
      <c r="F211" s="38" t="str">
        <f aca="false">IF(E211="","",IFERROR(LOOKUP(2,1/(ISNUMBER(SEARCH(KW_Terms,E211))*(KW_Terms&lt;&gt;"")*(KW_Suggest&lt;&gt;"")),KW_Suggest),"No rule matched"))</f>
        <v/>
      </c>
      <c r="G211" s="35"/>
      <c r="H211" s="35"/>
      <c r="I211" s="36"/>
      <c r="J211" s="35"/>
      <c r="K211" s="35"/>
      <c r="L211" s="35"/>
      <c r="M211" s="35"/>
      <c r="N211" s="35"/>
      <c r="O211" s="36"/>
    </row>
    <row r="212" customFormat="false" ht="15" hidden="false" customHeight="false" outlineLevel="0" collapsed="false">
      <c r="A212" s="35"/>
      <c r="B212" s="35"/>
      <c r="C212" s="35"/>
      <c r="D212" s="35"/>
      <c r="E212" s="36"/>
      <c r="F212" s="38" t="str">
        <f aca="false">IF(E212="","",IFERROR(LOOKUP(2,1/(ISNUMBER(SEARCH(KW_Terms,E212))*(KW_Terms&lt;&gt;"")*(KW_Suggest&lt;&gt;"")),KW_Suggest),"No rule matched"))</f>
        <v/>
      </c>
      <c r="G212" s="35"/>
      <c r="H212" s="35"/>
      <c r="I212" s="36"/>
      <c r="J212" s="35"/>
      <c r="K212" s="35"/>
      <c r="L212" s="35"/>
      <c r="M212" s="35"/>
      <c r="N212" s="35"/>
      <c r="O212" s="36"/>
    </row>
    <row r="213" customFormat="false" ht="15" hidden="false" customHeight="false" outlineLevel="0" collapsed="false">
      <c r="A213" s="35"/>
      <c r="B213" s="35"/>
      <c r="C213" s="35"/>
      <c r="D213" s="35"/>
      <c r="E213" s="36"/>
      <c r="F213" s="38" t="str">
        <f aca="false">IF(E213="","",IFERROR(LOOKUP(2,1/(ISNUMBER(SEARCH(KW_Terms,E213))*(KW_Terms&lt;&gt;"")*(KW_Suggest&lt;&gt;"")),KW_Suggest),"No rule matched"))</f>
        <v/>
      </c>
      <c r="G213" s="35"/>
      <c r="H213" s="35"/>
      <c r="I213" s="36"/>
      <c r="J213" s="35"/>
      <c r="K213" s="35"/>
      <c r="L213" s="35"/>
      <c r="M213" s="35"/>
      <c r="N213" s="35"/>
      <c r="O213" s="36"/>
    </row>
    <row r="214" customFormat="false" ht="15" hidden="false" customHeight="false" outlineLevel="0" collapsed="false">
      <c r="A214" s="35"/>
      <c r="B214" s="35"/>
      <c r="C214" s="35"/>
      <c r="D214" s="35"/>
      <c r="E214" s="36"/>
      <c r="F214" s="38" t="str">
        <f aca="false">IF(E214="","",IFERROR(LOOKUP(2,1/(ISNUMBER(SEARCH(KW_Terms,E214))*(KW_Terms&lt;&gt;"")*(KW_Suggest&lt;&gt;"")),KW_Suggest),"No rule matched"))</f>
        <v/>
      </c>
      <c r="G214" s="35"/>
      <c r="H214" s="35"/>
      <c r="I214" s="36"/>
      <c r="J214" s="35"/>
      <c r="K214" s="35"/>
      <c r="L214" s="35"/>
      <c r="M214" s="35"/>
      <c r="N214" s="35"/>
      <c r="O214" s="36"/>
    </row>
    <row r="215" customFormat="false" ht="15" hidden="false" customHeight="false" outlineLevel="0" collapsed="false">
      <c r="A215" s="35"/>
      <c r="B215" s="35"/>
      <c r="C215" s="35"/>
      <c r="D215" s="35"/>
      <c r="E215" s="36"/>
      <c r="F215" s="38" t="str">
        <f aca="false">IF(E215="","",IFERROR(LOOKUP(2,1/(ISNUMBER(SEARCH(KW_Terms,E215))*(KW_Terms&lt;&gt;"")*(KW_Suggest&lt;&gt;"")),KW_Suggest),"No rule matched"))</f>
        <v/>
      </c>
      <c r="G215" s="35"/>
      <c r="H215" s="35"/>
      <c r="I215" s="36"/>
      <c r="J215" s="35"/>
      <c r="K215" s="35"/>
      <c r="L215" s="35"/>
      <c r="M215" s="35"/>
      <c r="N215" s="35"/>
      <c r="O215" s="36"/>
    </row>
    <row r="216" customFormat="false" ht="15" hidden="false" customHeight="false" outlineLevel="0" collapsed="false">
      <c r="A216" s="35"/>
      <c r="B216" s="35"/>
      <c r="C216" s="35"/>
      <c r="D216" s="35"/>
      <c r="E216" s="36"/>
      <c r="F216" s="38" t="str">
        <f aca="false">IF(E216="","",IFERROR(LOOKUP(2,1/(ISNUMBER(SEARCH(KW_Terms,E216))*(KW_Terms&lt;&gt;"")*(KW_Suggest&lt;&gt;"")),KW_Suggest),"No rule matched"))</f>
        <v/>
      </c>
      <c r="G216" s="35"/>
      <c r="H216" s="35"/>
      <c r="I216" s="36"/>
      <c r="J216" s="35"/>
      <c r="K216" s="35"/>
      <c r="L216" s="35"/>
      <c r="M216" s="35"/>
      <c r="N216" s="35"/>
      <c r="O216" s="36"/>
    </row>
    <row r="217" customFormat="false" ht="15" hidden="false" customHeight="false" outlineLevel="0" collapsed="false">
      <c r="A217" s="35"/>
      <c r="B217" s="35"/>
      <c r="C217" s="35"/>
      <c r="D217" s="35"/>
      <c r="E217" s="36"/>
      <c r="F217" s="38" t="str">
        <f aca="false">IF(E217="","",IFERROR(LOOKUP(2,1/(ISNUMBER(SEARCH(KW_Terms,E217))*(KW_Terms&lt;&gt;"")*(KW_Suggest&lt;&gt;"")),KW_Suggest),"No rule matched"))</f>
        <v/>
      </c>
      <c r="G217" s="35"/>
      <c r="H217" s="35"/>
      <c r="I217" s="36"/>
      <c r="J217" s="35"/>
      <c r="K217" s="35"/>
      <c r="L217" s="35"/>
      <c r="M217" s="35"/>
      <c r="N217" s="35"/>
      <c r="O217" s="36"/>
    </row>
    <row r="218" customFormat="false" ht="15" hidden="false" customHeight="false" outlineLevel="0" collapsed="false">
      <c r="A218" s="35"/>
      <c r="B218" s="35"/>
      <c r="C218" s="35"/>
      <c r="D218" s="35"/>
      <c r="E218" s="36"/>
      <c r="F218" s="38" t="str">
        <f aca="false">IF(E218="","",IFERROR(LOOKUP(2,1/(ISNUMBER(SEARCH(KW_Terms,E218))*(KW_Terms&lt;&gt;"")*(KW_Suggest&lt;&gt;"")),KW_Suggest),"No rule matched"))</f>
        <v/>
      </c>
      <c r="G218" s="35"/>
      <c r="H218" s="35"/>
      <c r="I218" s="36"/>
      <c r="J218" s="35"/>
      <c r="K218" s="35"/>
      <c r="L218" s="35"/>
      <c r="M218" s="35"/>
      <c r="N218" s="35"/>
      <c r="O218" s="36"/>
    </row>
    <row r="219" customFormat="false" ht="15" hidden="false" customHeight="false" outlineLevel="0" collapsed="false">
      <c r="A219" s="35"/>
      <c r="B219" s="35"/>
      <c r="C219" s="35"/>
      <c r="D219" s="35"/>
      <c r="E219" s="36"/>
      <c r="F219" s="38" t="str">
        <f aca="false">IF(E219="","",IFERROR(LOOKUP(2,1/(ISNUMBER(SEARCH(KW_Terms,E219))*(KW_Terms&lt;&gt;"")*(KW_Suggest&lt;&gt;"")),KW_Suggest),"No rule matched"))</f>
        <v/>
      </c>
      <c r="G219" s="35"/>
      <c r="H219" s="35"/>
      <c r="I219" s="36"/>
      <c r="J219" s="35"/>
      <c r="K219" s="35"/>
      <c r="L219" s="35"/>
      <c r="M219" s="35"/>
      <c r="N219" s="35"/>
      <c r="O219" s="36"/>
    </row>
    <row r="220" customFormat="false" ht="15" hidden="false" customHeight="false" outlineLevel="0" collapsed="false">
      <c r="A220" s="35"/>
      <c r="B220" s="35"/>
      <c r="C220" s="35"/>
      <c r="D220" s="35"/>
      <c r="E220" s="36"/>
      <c r="F220" s="38" t="str">
        <f aca="false">IF(E220="","",IFERROR(LOOKUP(2,1/(ISNUMBER(SEARCH(KW_Terms,E220))*(KW_Terms&lt;&gt;"")*(KW_Suggest&lt;&gt;"")),KW_Suggest),"No rule matched"))</f>
        <v/>
      </c>
      <c r="G220" s="35"/>
      <c r="H220" s="35"/>
      <c r="I220" s="36"/>
      <c r="J220" s="35"/>
      <c r="K220" s="35"/>
      <c r="L220" s="35"/>
      <c r="M220" s="35"/>
      <c r="N220" s="35"/>
      <c r="O220" s="36"/>
    </row>
    <row r="221" customFormat="false" ht="15" hidden="false" customHeight="false" outlineLevel="0" collapsed="false">
      <c r="A221" s="35"/>
      <c r="B221" s="35"/>
      <c r="C221" s="35"/>
      <c r="D221" s="35"/>
      <c r="E221" s="36"/>
      <c r="F221" s="38" t="str">
        <f aca="false">IF(E221="","",IFERROR(LOOKUP(2,1/(ISNUMBER(SEARCH(KW_Terms,E221))*(KW_Terms&lt;&gt;"")*(KW_Suggest&lt;&gt;"")),KW_Suggest),"No rule matched"))</f>
        <v/>
      </c>
      <c r="G221" s="35"/>
      <c r="H221" s="35"/>
      <c r="I221" s="36"/>
      <c r="J221" s="35"/>
      <c r="K221" s="35"/>
      <c r="L221" s="35"/>
      <c r="M221" s="35"/>
      <c r="N221" s="35"/>
      <c r="O221" s="36"/>
    </row>
    <row r="222" customFormat="false" ht="15" hidden="false" customHeight="false" outlineLevel="0" collapsed="false">
      <c r="A222" s="35"/>
      <c r="B222" s="35"/>
      <c r="C222" s="35"/>
      <c r="D222" s="35"/>
      <c r="E222" s="36"/>
      <c r="F222" s="38" t="str">
        <f aca="false">IF(E222="","",IFERROR(LOOKUP(2,1/(ISNUMBER(SEARCH(KW_Terms,E222))*(KW_Terms&lt;&gt;"")*(KW_Suggest&lt;&gt;"")),KW_Suggest),"No rule matched"))</f>
        <v/>
      </c>
      <c r="G222" s="35"/>
      <c r="H222" s="35"/>
      <c r="I222" s="36"/>
      <c r="J222" s="35"/>
      <c r="K222" s="35"/>
      <c r="L222" s="35"/>
      <c r="M222" s="35"/>
      <c r="N222" s="35"/>
      <c r="O222" s="36"/>
    </row>
    <row r="223" customFormat="false" ht="15" hidden="false" customHeight="false" outlineLevel="0" collapsed="false">
      <c r="A223" s="35"/>
      <c r="B223" s="35"/>
      <c r="C223" s="35"/>
      <c r="D223" s="35"/>
      <c r="E223" s="36"/>
      <c r="F223" s="38" t="str">
        <f aca="false">IF(E223="","",IFERROR(LOOKUP(2,1/(ISNUMBER(SEARCH(KW_Terms,E223))*(KW_Terms&lt;&gt;"")*(KW_Suggest&lt;&gt;"")),KW_Suggest),"No rule matched"))</f>
        <v/>
      </c>
      <c r="G223" s="35"/>
      <c r="H223" s="35"/>
      <c r="I223" s="36"/>
      <c r="J223" s="35"/>
      <c r="K223" s="35"/>
      <c r="L223" s="35"/>
      <c r="M223" s="35"/>
      <c r="N223" s="35"/>
      <c r="O223" s="36"/>
    </row>
    <row r="224" customFormat="false" ht="15" hidden="false" customHeight="false" outlineLevel="0" collapsed="false">
      <c r="A224" s="35"/>
      <c r="B224" s="35"/>
      <c r="C224" s="35"/>
      <c r="D224" s="35"/>
      <c r="E224" s="36"/>
      <c r="F224" s="38" t="str">
        <f aca="false">IF(E224="","",IFERROR(LOOKUP(2,1/(ISNUMBER(SEARCH(KW_Terms,E224))*(KW_Terms&lt;&gt;"")*(KW_Suggest&lt;&gt;"")),KW_Suggest),"No rule matched"))</f>
        <v/>
      </c>
      <c r="G224" s="35"/>
      <c r="H224" s="35"/>
      <c r="I224" s="36"/>
      <c r="J224" s="35"/>
      <c r="K224" s="35"/>
      <c r="L224" s="35"/>
      <c r="M224" s="35"/>
      <c r="N224" s="35"/>
      <c r="O224" s="36"/>
    </row>
    <row r="225" customFormat="false" ht="15" hidden="false" customHeight="false" outlineLevel="0" collapsed="false">
      <c r="A225" s="35"/>
      <c r="B225" s="35"/>
      <c r="C225" s="35"/>
      <c r="D225" s="35"/>
      <c r="E225" s="36"/>
      <c r="F225" s="38" t="str">
        <f aca="false">IF(E225="","",IFERROR(LOOKUP(2,1/(ISNUMBER(SEARCH(KW_Terms,E225))*(KW_Terms&lt;&gt;"")*(KW_Suggest&lt;&gt;"")),KW_Suggest),"No rule matched"))</f>
        <v/>
      </c>
      <c r="G225" s="35"/>
      <c r="H225" s="35"/>
      <c r="I225" s="36"/>
      <c r="J225" s="35"/>
      <c r="K225" s="35"/>
      <c r="L225" s="35"/>
      <c r="M225" s="35"/>
      <c r="N225" s="35"/>
      <c r="O225" s="36"/>
    </row>
    <row r="226" customFormat="false" ht="15" hidden="false" customHeight="false" outlineLevel="0" collapsed="false">
      <c r="A226" s="35"/>
      <c r="B226" s="35"/>
      <c r="C226" s="35"/>
      <c r="D226" s="35"/>
      <c r="E226" s="36"/>
      <c r="F226" s="38" t="str">
        <f aca="false">IF(E226="","",IFERROR(LOOKUP(2,1/(ISNUMBER(SEARCH(KW_Terms,E226))*(KW_Terms&lt;&gt;"")*(KW_Suggest&lt;&gt;"")),KW_Suggest),"No rule matched"))</f>
        <v/>
      </c>
      <c r="G226" s="35"/>
      <c r="H226" s="35"/>
      <c r="I226" s="36"/>
      <c r="J226" s="35"/>
      <c r="K226" s="35"/>
      <c r="L226" s="35"/>
      <c r="M226" s="35"/>
      <c r="N226" s="35"/>
      <c r="O226" s="36"/>
    </row>
    <row r="227" customFormat="false" ht="15" hidden="false" customHeight="false" outlineLevel="0" collapsed="false">
      <c r="A227" s="35"/>
      <c r="B227" s="35"/>
      <c r="C227" s="35"/>
      <c r="D227" s="35"/>
      <c r="E227" s="36"/>
      <c r="F227" s="38" t="str">
        <f aca="false">IF(E227="","",IFERROR(LOOKUP(2,1/(ISNUMBER(SEARCH(KW_Terms,E227))*(KW_Terms&lt;&gt;"")*(KW_Suggest&lt;&gt;"")),KW_Suggest),"No rule matched"))</f>
        <v/>
      </c>
      <c r="G227" s="35"/>
      <c r="H227" s="35"/>
      <c r="I227" s="36"/>
      <c r="J227" s="35"/>
      <c r="K227" s="35"/>
      <c r="L227" s="35"/>
      <c r="M227" s="35"/>
      <c r="N227" s="35"/>
      <c r="O227" s="36"/>
    </row>
    <row r="228" customFormat="false" ht="15" hidden="false" customHeight="false" outlineLevel="0" collapsed="false">
      <c r="A228" s="35"/>
      <c r="B228" s="35"/>
      <c r="C228" s="35"/>
      <c r="D228" s="35"/>
      <c r="E228" s="36"/>
      <c r="F228" s="38" t="str">
        <f aca="false">IF(E228="","",IFERROR(LOOKUP(2,1/(ISNUMBER(SEARCH(KW_Terms,E228))*(KW_Terms&lt;&gt;"")*(KW_Suggest&lt;&gt;"")),KW_Suggest),"No rule matched"))</f>
        <v/>
      </c>
      <c r="G228" s="35"/>
      <c r="H228" s="35"/>
      <c r="I228" s="36"/>
      <c r="J228" s="35"/>
      <c r="K228" s="35"/>
      <c r="L228" s="35"/>
      <c r="M228" s="35"/>
      <c r="N228" s="35"/>
      <c r="O228" s="36"/>
    </row>
    <row r="229" customFormat="false" ht="15" hidden="false" customHeight="false" outlineLevel="0" collapsed="false">
      <c r="A229" s="35"/>
      <c r="B229" s="35"/>
      <c r="C229" s="35"/>
      <c r="D229" s="35"/>
      <c r="E229" s="36"/>
      <c r="F229" s="38" t="str">
        <f aca="false">IF(E229="","",IFERROR(LOOKUP(2,1/(ISNUMBER(SEARCH(KW_Terms,E229))*(KW_Terms&lt;&gt;"")*(KW_Suggest&lt;&gt;"")),KW_Suggest),"No rule matched"))</f>
        <v/>
      </c>
      <c r="G229" s="35"/>
      <c r="H229" s="35"/>
      <c r="I229" s="36"/>
      <c r="J229" s="35"/>
      <c r="K229" s="35"/>
      <c r="L229" s="35"/>
      <c r="M229" s="35"/>
      <c r="N229" s="35"/>
      <c r="O229" s="36"/>
    </row>
    <row r="230" customFormat="false" ht="15" hidden="false" customHeight="false" outlineLevel="0" collapsed="false">
      <c r="A230" s="35"/>
      <c r="B230" s="35"/>
      <c r="C230" s="35"/>
      <c r="D230" s="35"/>
      <c r="E230" s="36"/>
      <c r="F230" s="38" t="str">
        <f aca="false">IF(E230="","",IFERROR(LOOKUP(2,1/(ISNUMBER(SEARCH(KW_Terms,E230))*(KW_Terms&lt;&gt;"")*(KW_Suggest&lt;&gt;"")),KW_Suggest),"No rule matched"))</f>
        <v/>
      </c>
      <c r="G230" s="35"/>
      <c r="H230" s="35"/>
      <c r="I230" s="36"/>
      <c r="J230" s="35"/>
      <c r="K230" s="35"/>
      <c r="L230" s="35"/>
      <c r="M230" s="35"/>
      <c r="N230" s="35"/>
      <c r="O230" s="36"/>
    </row>
    <row r="231" customFormat="false" ht="15" hidden="false" customHeight="false" outlineLevel="0" collapsed="false">
      <c r="A231" s="35"/>
      <c r="B231" s="35"/>
      <c r="C231" s="35"/>
      <c r="D231" s="35"/>
      <c r="E231" s="36"/>
      <c r="F231" s="38" t="str">
        <f aca="false">IF(E231="","",IFERROR(LOOKUP(2,1/(ISNUMBER(SEARCH(KW_Terms,E231))*(KW_Terms&lt;&gt;"")*(KW_Suggest&lt;&gt;"")),KW_Suggest),"No rule matched"))</f>
        <v/>
      </c>
      <c r="G231" s="35"/>
      <c r="H231" s="35"/>
      <c r="I231" s="36"/>
      <c r="J231" s="35"/>
      <c r="K231" s="35"/>
      <c r="L231" s="35"/>
      <c r="M231" s="35"/>
      <c r="N231" s="35"/>
      <c r="O231" s="36"/>
    </row>
    <row r="232" customFormat="false" ht="15" hidden="false" customHeight="false" outlineLevel="0" collapsed="false">
      <c r="A232" s="35"/>
      <c r="B232" s="35"/>
      <c r="C232" s="35"/>
      <c r="D232" s="35"/>
      <c r="E232" s="36"/>
      <c r="F232" s="38" t="str">
        <f aca="false">IF(E232="","",IFERROR(LOOKUP(2,1/(ISNUMBER(SEARCH(KW_Terms,E232))*(KW_Terms&lt;&gt;"")*(KW_Suggest&lt;&gt;"")),KW_Suggest),"No rule matched"))</f>
        <v/>
      </c>
      <c r="G232" s="35"/>
      <c r="H232" s="35"/>
      <c r="I232" s="36"/>
      <c r="J232" s="35"/>
      <c r="K232" s="35"/>
      <c r="L232" s="35"/>
      <c r="M232" s="35"/>
      <c r="N232" s="35"/>
      <c r="O232" s="36"/>
    </row>
    <row r="233" customFormat="false" ht="15" hidden="false" customHeight="false" outlineLevel="0" collapsed="false">
      <c r="A233" s="35"/>
      <c r="B233" s="35"/>
      <c r="C233" s="35"/>
      <c r="D233" s="35"/>
      <c r="E233" s="36"/>
      <c r="F233" s="38" t="str">
        <f aca="false">IF(E233="","",IFERROR(LOOKUP(2,1/(ISNUMBER(SEARCH(KW_Terms,E233))*(KW_Terms&lt;&gt;"")*(KW_Suggest&lt;&gt;"")),KW_Suggest),"No rule matched"))</f>
        <v/>
      </c>
      <c r="G233" s="35"/>
      <c r="H233" s="35"/>
      <c r="I233" s="36"/>
      <c r="J233" s="35"/>
      <c r="K233" s="35"/>
      <c r="L233" s="35"/>
      <c r="M233" s="35"/>
      <c r="N233" s="35"/>
      <c r="O233" s="36"/>
    </row>
    <row r="234" customFormat="false" ht="15" hidden="false" customHeight="false" outlineLevel="0" collapsed="false">
      <c r="A234" s="35"/>
      <c r="B234" s="35"/>
      <c r="C234" s="35"/>
      <c r="D234" s="35"/>
      <c r="E234" s="36"/>
      <c r="F234" s="38" t="str">
        <f aca="false">IF(E234="","",IFERROR(LOOKUP(2,1/(ISNUMBER(SEARCH(KW_Terms,E234))*(KW_Terms&lt;&gt;"")*(KW_Suggest&lt;&gt;"")),KW_Suggest),"No rule matched"))</f>
        <v/>
      </c>
      <c r="G234" s="35"/>
      <c r="H234" s="35"/>
      <c r="I234" s="36"/>
      <c r="J234" s="35"/>
      <c r="K234" s="35"/>
      <c r="L234" s="35"/>
      <c r="M234" s="35"/>
      <c r="N234" s="35"/>
      <c r="O234" s="36"/>
    </row>
    <row r="235" customFormat="false" ht="15" hidden="false" customHeight="false" outlineLevel="0" collapsed="false">
      <c r="A235" s="35"/>
      <c r="B235" s="35"/>
      <c r="C235" s="35"/>
      <c r="D235" s="35"/>
      <c r="E235" s="36"/>
      <c r="F235" s="38" t="str">
        <f aca="false">IF(E235="","",IFERROR(LOOKUP(2,1/(ISNUMBER(SEARCH(KW_Terms,E235))*(KW_Terms&lt;&gt;"")*(KW_Suggest&lt;&gt;"")),KW_Suggest),"No rule matched"))</f>
        <v/>
      </c>
      <c r="G235" s="35"/>
      <c r="H235" s="35"/>
      <c r="I235" s="36"/>
      <c r="J235" s="35"/>
      <c r="K235" s="35"/>
      <c r="L235" s="35"/>
      <c r="M235" s="35"/>
      <c r="N235" s="35"/>
      <c r="O235" s="36"/>
    </row>
    <row r="236" customFormat="false" ht="15" hidden="false" customHeight="false" outlineLevel="0" collapsed="false">
      <c r="A236" s="35"/>
      <c r="B236" s="35"/>
      <c r="C236" s="35"/>
      <c r="D236" s="35"/>
      <c r="E236" s="36"/>
      <c r="F236" s="38" t="str">
        <f aca="false">IF(E236="","",IFERROR(LOOKUP(2,1/(ISNUMBER(SEARCH(KW_Terms,E236))*(KW_Terms&lt;&gt;"")*(KW_Suggest&lt;&gt;"")),KW_Suggest),"No rule matched"))</f>
        <v/>
      </c>
      <c r="G236" s="35"/>
      <c r="H236" s="35"/>
      <c r="I236" s="36"/>
      <c r="J236" s="35"/>
      <c r="K236" s="35"/>
      <c r="L236" s="35"/>
      <c r="M236" s="35"/>
      <c r="N236" s="35"/>
      <c r="O236" s="36"/>
    </row>
    <row r="237" customFormat="false" ht="15" hidden="false" customHeight="false" outlineLevel="0" collapsed="false">
      <c r="A237" s="35"/>
      <c r="B237" s="35"/>
      <c r="C237" s="35"/>
      <c r="D237" s="35"/>
      <c r="E237" s="36"/>
      <c r="F237" s="38" t="str">
        <f aca="false">IF(E237="","",IFERROR(LOOKUP(2,1/(ISNUMBER(SEARCH(KW_Terms,E237))*(KW_Terms&lt;&gt;"")*(KW_Suggest&lt;&gt;"")),KW_Suggest),"No rule matched"))</f>
        <v/>
      </c>
      <c r="G237" s="35"/>
      <c r="H237" s="35"/>
      <c r="I237" s="36"/>
      <c r="J237" s="35"/>
      <c r="K237" s="35"/>
      <c r="L237" s="35"/>
      <c r="M237" s="35"/>
      <c r="N237" s="35"/>
      <c r="O237" s="36"/>
    </row>
    <row r="238" customFormat="false" ht="15" hidden="false" customHeight="false" outlineLevel="0" collapsed="false">
      <c r="A238" s="35"/>
      <c r="B238" s="35"/>
      <c r="C238" s="35"/>
      <c r="D238" s="35"/>
      <c r="E238" s="36"/>
      <c r="F238" s="38" t="str">
        <f aca="false">IF(E238="","",IFERROR(LOOKUP(2,1/(ISNUMBER(SEARCH(KW_Terms,E238))*(KW_Terms&lt;&gt;"")*(KW_Suggest&lt;&gt;"")),KW_Suggest),"No rule matched"))</f>
        <v/>
      </c>
      <c r="G238" s="35"/>
      <c r="H238" s="35"/>
      <c r="I238" s="36"/>
      <c r="J238" s="35"/>
      <c r="K238" s="35"/>
      <c r="L238" s="35"/>
      <c r="M238" s="35"/>
      <c r="N238" s="35"/>
      <c r="O238" s="36"/>
    </row>
    <row r="239" customFormat="false" ht="15" hidden="false" customHeight="false" outlineLevel="0" collapsed="false">
      <c r="A239" s="35"/>
      <c r="B239" s="35"/>
      <c r="C239" s="35"/>
      <c r="D239" s="35"/>
      <c r="E239" s="36"/>
      <c r="F239" s="38" t="str">
        <f aca="false">IF(E239="","",IFERROR(LOOKUP(2,1/(ISNUMBER(SEARCH(KW_Terms,E239))*(KW_Terms&lt;&gt;"")*(KW_Suggest&lt;&gt;"")),KW_Suggest),"No rule matched"))</f>
        <v/>
      </c>
      <c r="G239" s="35"/>
      <c r="H239" s="35"/>
      <c r="I239" s="36"/>
      <c r="J239" s="35"/>
      <c r="K239" s="35"/>
      <c r="L239" s="35"/>
      <c r="M239" s="35"/>
      <c r="N239" s="35"/>
      <c r="O239" s="36"/>
    </row>
    <row r="240" customFormat="false" ht="15" hidden="false" customHeight="false" outlineLevel="0" collapsed="false">
      <c r="A240" s="35"/>
      <c r="B240" s="35"/>
      <c r="C240" s="35"/>
      <c r="D240" s="35"/>
      <c r="E240" s="36"/>
      <c r="F240" s="38" t="str">
        <f aca="false">IF(E240="","",IFERROR(LOOKUP(2,1/(ISNUMBER(SEARCH(KW_Terms,E240))*(KW_Terms&lt;&gt;"")*(KW_Suggest&lt;&gt;"")),KW_Suggest),"No rule matched"))</f>
        <v/>
      </c>
      <c r="G240" s="35"/>
      <c r="H240" s="35"/>
      <c r="I240" s="36"/>
      <c r="J240" s="35"/>
      <c r="K240" s="35"/>
      <c r="L240" s="35"/>
      <c r="M240" s="35"/>
      <c r="N240" s="35"/>
      <c r="O240" s="36"/>
    </row>
    <row r="241" customFormat="false" ht="15" hidden="false" customHeight="false" outlineLevel="0" collapsed="false">
      <c r="A241" s="35"/>
      <c r="B241" s="35"/>
      <c r="C241" s="35"/>
      <c r="D241" s="35"/>
      <c r="E241" s="36"/>
      <c r="F241" s="38" t="str">
        <f aca="false">IF(E241="","",IFERROR(LOOKUP(2,1/(ISNUMBER(SEARCH(KW_Terms,E241))*(KW_Terms&lt;&gt;"")*(KW_Suggest&lt;&gt;"")),KW_Suggest),"No rule matched"))</f>
        <v/>
      </c>
      <c r="G241" s="35"/>
      <c r="H241" s="35"/>
      <c r="I241" s="36"/>
      <c r="J241" s="35"/>
      <c r="K241" s="35"/>
      <c r="L241" s="35"/>
      <c r="M241" s="35"/>
      <c r="N241" s="35"/>
      <c r="O241" s="36"/>
    </row>
    <row r="242" customFormat="false" ht="15" hidden="false" customHeight="false" outlineLevel="0" collapsed="false">
      <c r="A242" s="35"/>
      <c r="B242" s="35"/>
      <c r="C242" s="35"/>
      <c r="D242" s="35"/>
      <c r="E242" s="36"/>
      <c r="F242" s="38" t="str">
        <f aca="false">IF(E242="","",IFERROR(LOOKUP(2,1/(ISNUMBER(SEARCH(KW_Terms,E242))*(KW_Terms&lt;&gt;"")*(KW_Suggest&lt;&gt;"")),KW_Suggest),"No rule matched"))</f>
        <v/>
      </c>
      <c r="G242" s="35"/>
      <c r="H242" s="35"/>
      <c r="I242" s="36"/>
      <c r="J242" s="35"/>
      <c r="K242" s="35"/>
      <c r="L242" s="35"/>
      <c r="M242" s="35"/>
      <c r="N242" s="35"/>
      <c r="O242" s="36"/>
    </row>
    <row r="243" customFormat="false" ht="15" hidden="false" customHeight="false" outlineLevel="0" collapsed="false">
      <c r="A243" s="35"/>
      <c r="B243" s="35"/>
      <c r="C243" s="35"/>
      <c r="D243" s="35"/>
      <c r="E243" s="36"/>
      <c r="F243" s="38" t="str">
        <f aca="false">IF(E243="","",IFERROR(LOOKUP(2,1/(ISNUMBER(SEARCH(KW_Terms,E243))*(KW_Terms&lt;&gt;"")*(KW_Suggest&lt;&gt;"")),KW_Suggest),"No rule matched"))</f>
        <v/>
      </c>
      <c r="G243" s="35"/>
      <c r="H243" s="35"/>
      <c r="I243" s="36"/>
      <c r="J243" s="35"/>
      <c r="K243" s="35"/>
      <c r="L243" s="35"/>
      <c r="M243" s="35"/>
      <c r="N243" s="35"/>
      <c r="O243" s="36"/>
    </row>
    <row r="244" customFormat="false" ht="15" hidden="false" customHeight="false" outlineLevel="0" collapsed="false">
      <c r="A244" s="35"/>
      <c r="B244" s="35"/>
      <c r="C244" s="35"/>
      <c r="D244" s="35"/>
      <c r="E244" s="36"/>
      <c r="F244" s="38" t="str">
        <f aca="false">IF(E244="","",IFERROR(LOOKUP(2,1/(ISNUMBER(SEARCH(KW_Terms,E244))*(KW_Terms&lt;&gt;"")*(KW_Suggest&lt;&gt;"")),KW_Suggest),"No rule matched"))</f>
        <v/>
      </c>
      <c r="G244" s="35"/>
      <c r="H244" s="35"/>
      <c r="I244" s="36"/>
      <c r="J244" s="35"/>
      <c r="K244" s="35"/>
      <c r="L244" s="35"/>
      <c r="M244" s="35"/>
      <c r="N244" s="35"/>
      <c r="O244" s="36"/>
    </row>
    <row r="245" customFormat="false" ht="15" hidden="false" customHeight="false" outlineLevel="0" collapsed="false">
      <c r="A245" s="35"/>
      <c r="B245" s="35"/>
      <c r="C245" s="35"/>
      <c r="D245" s="35"/>
      <c r="E245" s="36"/>
      <c r="F245" s="38" t="str">
        <f aca="false">IF(E245="","",IFERROR(LOOKUP(2,1/(ISNUMBER(SEARCH(KW_Terms,E245))*(KW_Terms&lt;&gt;"")*(KW_Suggest&lt;&gt;"")),KW_Suggest),"No rule matched"))</f>
        <v/>
      </c>
      <c r="G245" s="35"/>
      <c r="H245" s="35"/>
      <c r="I245" s="36"/>
      <c r="J245" s="35"/>
      <c r="K245" s="35"/>
      <c r="L245" s="35"/>
      <c r="M245" s="35"/>
      <c r="N245" s="35"/>
      <c r="O245" s="36"/>
    </row>
    <row r="246" customFormat="false" ht="15" hidden="false" customHeight="false" outlineLevel="0" collapsed="false">
      <c r="A246" s="35"/>
      <c r="B246" s="35"/>
      <c r="C246" s="35"/>
      <c r="D246" s="35"/>
      <c r="E246" s="36"/>
      <c r="F246" s="38" t="str">
        <f aca="false">IF(E246="","",IFERROR(LOOKUP(2,1/(ISNUMBER(SEARCH(KW_Terms,E246))*(KW_Terms&lt;&gt;"")*(KW_Suggest&lt;&gt;"")),KW_Suggest),"No rule matched"))</f>
        <v/>
      </c>
      <c r="G246" s="35"/>
      <c r="H246" s="35"/>
      <c r="I246" s="36"/>
      <c r="J246" s="35"/>
      <c r="K246" s="35"/>
      <c r="L246" s="35"/>
      <c r="M246" s="35"/>
      <c r="N246" s="35"/>
      <c r="O246" s="36"/>
    </row>
    <row r="247" customFormat="false" ht="15" hidden="false" customHeight="false" outlineLevel="0" collapsed="false">
      <c r="A247" s="35"/>
      <c r="B247" s="35"/>
      <c r="C247" s="35"/>
      <c r="D247" s="35"/>
      <c r="E247" s="36"/>
      <c r="F247" s="38" t="str">
        <f aca="false">IF(E247="","",IFERROR(LOOKUP(2,1/(ISNUMBER(SEARCH(KW_Terms,E247))*(KW_Terms&lt;&gt;"")*(KW_Suggest&lt;&gt;"")),KW_Suggest),"No rule matched"))</f>
        <v/>
      </c>
      <c r="G247" s="35"/>
      <c r="H247" s="35"/>
      <c r="I247" s="36"/>
      <c r="J247" s="35"/>
      <c r="K247" s="35"/>
      <c r="L247" s="35"/>
      <c r="M247" s="35"/>
      <c r="N247" s="35"/>
      <c r="O247" s="36"/>
    </row>
    <row r="248" customFormat="false" ht="15" hidden="false" customHeight="false" outlineLevel="0" collapsed="false">
      <c r="A248" s="35"/>
      <c r="B248" s="35"/>
      <c r="C248" s="35"/>
      <c r="D248" s="35"/>
      <c r="E248" s="36"/>
      <c r="F248" s="38" t="str">
        <f aca="false">IF(E248="","",IFERROR(LOOKUP(2,1/(ISNUMBER(SEARCH(KW_Terms,E248))*(KW_Terms&lt;&gt;"")*(KW_Suggest&lt;&gt;"")),KW_Suggest),"No rule matched"))</f>
        <v/>
      </c>
      <c r="G248" s="35"/>
      <c r="H248" s="35"/>
      <c r="I248" s="36"/>
      <c r="J248" s="35"/>
      <c r="K248" s="35"/>
      <c r="L248" s="35"/>
      <c r="M248" s="35"/>
      <c r="N248" s="35"/>
      <c r="O248" s="36"/>
    </row>
    <row r="249" customFormat="false" ht="15" hidden="false" customHeight="false" outlineLevel="0" collapsed="false">
      <c r="A249" s="35"/>
      <c r="B249" s="35"/>
      <c r="C249" s="35"/>
      <c r="D249" s="35"/>
      <c r="E249" s="36"/>
      <c r="F249" s="38" t="str">
        <f aca="false">IF(E249="","",IFERROR(LOOKUP(2,1/(ISNUMBER(SEARCH(KW_Terms,E249))*(KW_Terms&lt;&gt;"")*(KW_Suggest&lt;&gt;"")),KW_Suggest),"No rule matched"))</f>
        <v/>
      </c>
      <c r="G249" s="35"/>
      <c r="H249" s="35"/>
      <c r="I249" s="36"/>
      <c r="J249" s="35"/>
      <c r="K249" s="35"/>
      <c r="L249" s="35"/>
      <c r="M249" s="35"/>
      <c r="N249" s="35"/>
      <c r="O249" s="36"/>
    </row>
    <row r="250" customFormat="false" ht="15" hidden="false" customHeight="false" outlineLevel="0" collapsed="false">
      <c r="A250" s="35"/>
      <c r="B250" s="35"/>
      <c r="C250" s="35"/>
      <c r="D250" s="35"/>
      <c r="E250" s="36"/>
      <c r="F250" s="38" t="str">
        <f aca="false">IF(E250="","",IFERROR(LOOKUP(2,1/(ISNUMBER(SEARCH(KW_Terms,E250))*(KW_Terms&lt;&gt;"")*(KW_Suggest&lt;&gt;"")),KW_Suggest),"No rule matched"))</f>
        <v/>
      </c>
      <c r="G250" s="35"/>
      <c r="H250" s="35"/>
      <c r="I250" s="36"/>
      <c r="J250" s="35"/>
      <c r="K250" s="35"/>
      <c r="L250" s="35"/>
      <c r="M250" s="35"/>
      <c r="N250" s="35"/>
      <c r="O250" s="36"/>
    </row>
    <row r="251" customFormat="false" ht="15" hidden="false" customHeight="false" outlineLevel="0" collapsed="false">
      <c r="A251" s="35"/>
      <c r="B251" s="35"/>
      <c r="C251" s="35"/>
      <c r="D251" s="35"/>
      <c r="E251" s="36"/>
      <c r="F251" s="38" t="str">
        <f aca="false">IF(E251="","",IFERROR(LOOKUP(2,1/(ISNUMBER(SEARCH(KW_Terms,E251))*(KW_Terms&lt;&gt;"")*(KW_Suggest&lt;&gt;"")),KW_Suggest),"No rule matched"))</f>
        <v/>
      </c>
      <c r="G251" s="35"/>
      <c r="H251" s="35"/>
      <c r="I251" s="36"/>
      <c r="J251" s="35"/>
      <c r="K251" s="35"/>
      <c r="L251" s="35"/>
      <c r="M251" s="35"/>
      <c r="N251" s="35"/>
      <c r="O251" s="36"/>
    </row>
    <row r="252" customFormat="false" ht="15" hidden="false" customHeight="false" outlineLevel="0" collapsed="false">
      <c r="A252" s="35"/>
      <c r="B252" s="35"/>
      <c r="C252" s="35"/>
      <c r="D252" s="35"/>
      <c r="E252" s="36"/>
      <c r="F252" s="38" t="str">
        <f aca="false">IF(E252="","",IFERROR(LOOKUP(2,1/(ISNUMBER(SEARCH(KW_Terms,E252))*(KW_Terms&lt;&gt;"")*(KW_Suggest&lt;&gt;"")),KW_Suggest),"No rule matched"))</f>
        <v/>
      </c>
      <c r="G252" s="35"/>
      <c r="H252" s="35"/>
      <c r="I252" s="36"/>
      <c r="J252" s="35"/>
      <c r="K252" s="35"/>
      <c r="L252" s="35"/>
      <c r="M252" s="35"/>
      <c r="N252" s="35"/>
      <c r="O252" s="36"/>
    </row>
    <row r="253" customFormat="false" ht="15" hidden="false" customHeight="false" outlineLevel="0" collapsed="false">
      <c r="A253" s="35"/>
      <c r="B253" s="35"/>
      <c r="C253" s="35"/>
      <c r="D253" s="35"/>
      <c r="E253" s="36"/>
      <c r="F253" s="38" t="str">
        <f aca="false">IF(E253="","",IFERROR(LOOKUP(2,1/(ISNUMBER(SEARCH(KW_Terms,E253))*(KW_Terms&lt;&gt;"")*(KW_Suggest&lt;&gt;"")),KW_Suggest),"No rule matched"))</f>
        <v/>
      </c>
      <c r="G253" s="35"/>
      <c r="H253" s="35"/>
      <c r="I253" s="36"/>
      <c r="J253" s="35"/>
      <c r="K253" s="35"/>
      <c r="L253" s="35"/>
      <c r="M253" s="35"/>
      <c r="N253" s="35"/>
      <c r="O253" s="36"/>
    </row>
    <row r="254" customFormat="false" ht="15" hidden="false" customHeight="false" outlineLevel="0" collapsed="false">
      <c r="A254" s="35"/>
      <c r="B254" s="35"/>
      <c r="C254" s="35"/>
      <c r="D254" s="35"/>
      <c r="E254" s="36"/>
      <c r="F254" s="38" t="str">
        <f aca="false">IF(E254="","",IFERROR(LOOKUP(2,1/(ISNUMBER(SEARCH(KW_Terms,E254))*(KW_Terms&lt;&gt;"")*(KW_Suggest&lt;&gt;"")),KW_Suggest),"No rule matched"))</f>
        <v/>
      </c>
      <c r="G254" s="35"/>
      <c r="H254" s="35"/>
      <c r="I254" s="36"/>
      <c r="J254" s="35"/>
      <c r="K254" s="35"/>
      <c r="L254" s="35"/>
      <c r="M254" s="35"/>
      <c r="N254" s="35"/>
      <c r="O254" s="36"/>
    </row>
    <row r="255" customFormat="false" ht="15" hidden="false" customHeight="false" outlineLevel="0" collapsed="false">
      <c r="A255" s="35"/>
      <c r="B255" s="35"/>
      <c r="C255" s="35"/>
      <c r="D255" s="35"/>
      <c r="E255" s="36"/>
      <c r="F255" s="38" t="str">
        <f aca="false">IF(E255="","",IFERROR(LOOKUP(2,1/(ISNUMBER(SEARCH(KW_Terms,E255))*(KW_Terms&lt;&gt;"")*(KW_Suggest&lt;&gt;"")),KW_Suggest),"No rule matched"))</f>
        <v/>
      </c>
      <c r="G255" s="35"/>
      <c r="H255" s="35"/>
      <c r="I255" s="36"/>
      <c r="J255" s="35"/>
      <c r="K255" s="35"/>
      <c r="L255" s="35"/>
      <c r="M255" s="35"/>
      <c r="N255" s="35"/>
      <c r="O255" s="36"/>
    </row>
    <row r="256" customFormat="false" ht="15" hidden="false" customHeight="false" outlineLevel="0" collapsed="false">
      <c r="A256" s="35"/>
      <c r="B256" s="35"/>
      <c r="C256" s="35"/>
      <c r="D256" s="35"/>
      <c r="E256" s="36"/>
      <c r="F256" s="38" t="str">
        <f aca="false">IF(E256="","",IFERROR(LOOKUP(2,1/(ISNUMBER(SEARCH(KW_Terms,E256))*(KW_Terms&lt;&gt;"")*(KW_Suggest&lt;&gt;"")),KW_Suggest),"No rule matched"))</f>
        <v/>
      </c>
      <c r="G256" s="35"/>
      <c r="H256" s="35"/>
      <c r="I256" s="36"/>
      <c r="J256" s="35"/>
      <c r="K256" s="35"/>
      <c r="L256" s="35"/>
      <c r="M256" s="35"/>
      <c r="N256" s="35"/>
      <c r="O256" s="36"/>
    </row>
    <row r="257" customFormat="false" ht="15" hidden="false" customHeight="false" outlineLevel="0" collapsed="false">
      <c r="A257" s="35"/>
      <c r="B257" s="35"/>
      <c r="C257" s="35"/>
      <c r="D257" s="35"/>
      <c r="E257" s="36"/>
      <c r="F257" s="38" t="str">
        <f aca="false">IF(E257="","",IFERROR(LOOKUP(2,1/(ISNUMBER(SEARCH(KW_Terms,E257))*(KW_Terms&lt;&gt;"")*(KW_Suggest&lt;&gt;"")),KW_Suggest),"No rule matched"))</f>
        <v/>
      </c>
      <c r="G257" s="35"/>
      <c r="H257" s="35"/>
      <c r="I257" s="36"/>
      <c r="J257" s="35"/>
      <c r="K257" s="35"/>
      <c r="L257" s="35"/>
      <c r="M257" s="35"/>
      <c r="N257" s="35"/>
      <c r="O257" s="36"/>
    </row>
    <row r="258" customFormat="false" ht="15" hidden="false" customHeight="false" outlineLevel="0" collapsed="false">
      <c r="A258" s="35"/>
      <c r="B258" s="35"/>
      <c r="C258" s="35"/>
      <c r="D258" s="35"/>
      <c r="E258" s="36"/>
      <c r="F258" s="38" t="str">
        <f aca="false">IF(E258="","",IFERROR(LOOKUP(2,1/(ISNUMBER(SEARCH(KW_Terms,E258))*(KW_Terms&lt;&gt;"")*(KW_Suggest&lt;&gt;"")),KW_Suggest),"No rule matched"))</f>
        <v/>
      </c>
      <c r="G258" s="35"/>
      <c r="H258" s="35"/>
      <c r="I258" s="36"/>
      <c r="J258" s="35"/>
      <c r="K258" s="35"/>
      <c r="L258" s="35"/>
      <c r="M258" s="35"/>
      <c r="N258" s="35"/>
      <c r="O258" s="36"/>
    </row>
    <row r="259" customFormat="false" ht="15" hidden="false" customHeight="false" outlineLevel="0" collapsed="false">
      <c r="A259" s="35"/>
      <c r="B259" s="35"/>
      <c r="C259" s="35"/>
      <c r="D259" s="35"/>
      <c r="E259" s="36"/>
      <c r="F259" s="38" t="str">
        <f aca="false">IF(E259="","",IFERROR(LOOKUP(2,1/(ISNUMBER(SEARCH(KW_Terms,E259))*(KW_Terms&lt;&gt;"")*(KW_Suggest&lt;&gt;"")),KW_Suggest),"No rule matched"))</f>
        <v/>
      </c>
      <c r="G259" s="35"/>
      <c r="H259" s="35"/>
      <c r="I259" s="36"/>
      <c r="J259" s="35"/>
      <c r="K259" s="35"/>
      <c r="L259" s="35"/>
      <c r="M259" s="35"/>
      <c r="N259" s="35"/>
      <c r="O259" s="36"/>
    </row>
    <row r="260" customFormat="false" ht="15" hidden="false" customHeight="false" outlineLevel="0" collapsed="false">
      <c r="A260" s="35"/>
      <c r="B260" s="35"/>
      <c r="C260" s="35"/>
      <c r="D260" s="35"/>
      <c r="E260" s="36"/>
      <c r="F260" s="38" t="str">
        <f aca="false">IF(E260="","",IFERROR(LOOKUP(2,1/(ISNUMBER(SEARCH(KW_Terms,E260))*(KW_Terms&lt;&gt;"")*(KW_Suggest&lt;&gt;"")),KW_Suggest),"No rule matched"))</f>
        <v/>
      </c>
      <c r="G260" s="35"/>
      <c r="H260" s="35"/>
      <c r="I260" s="36"/>
      <c r="J260" s="35"/>
      <c r="K260" s="35"/>
      <c r="L260" s="35"/>
      <c r="M260" s="35"/>
      <c r="N260" s="35"/>
      <c r="O260" s="36"/>
    </row>
    <row r="261" customFormat="false" ht="15" hidden="false" customHeight="false" outlineLevel="0" collapsed="false">
      <c r="A261" s="35"/>
      <c r="B261" s="35"/>
      <c r="C261" s="35"/>
      <c r="D261" s="35"/>
      <c r="E261" s="36"/>
      <c r="F261" s="38" t="str">
        <f aca="false">IF(E261="","",IFERROR(LOOKUP(2,1/(ISNUMBER(SEARCH(KW_Terms,E261))*(KW_Terms&lt;&gt;"")*(KW_Suggest&lt;&gt;"")),KW_Suggest),"No rule matched"))</f>
        <v/>
      </c>
      <c r="G261" s="35"/>
      <c r="H261" s="35"/>
      <c r="I261" s="36"/>
      <c r="J261" s="35"/>
      <c r="K261" s="35"/>
      <c r="L261" s="35"/>
      <c r="M261" s="35"/>
      <c r="N261" s="35"/>
      <c r="O261" s="36"/>
    </row>
    <row r="262" customFormat="false" ht="15" hidden="false" customHeight="false" outlineLevel="0" collapsed="false">
      <c r="A262" s="35"/>
      <c r="B262" s="35"/>
      <c r="C262" s="35"/>
      <c r="D262" s="35"/>
      <c r="E262" s="36"/>
      <c r="F262" s="38" t="str">
        <f aca="false">IF(E262="","",IFERROR(LOOKUP(2,1/(ISNUMBER(SEARCH(KW_Terms,E262))*(KW_Terms&lt;&gt;"")*(KW_Suggest&lt;&gt;"")),KW_Suggest),"No rule matched"))</f>
        <v/>
      </c>
      <c r="G262" s="35"/>
      <c r="H262" s="35"/>
      <c r="I262" s="36"/>
      <c r="J262" s="35"/>
      <c r="K262" s="35"/>
      <c r="L262" s="35"/>
      <c r="M262" s="35"/>
      <c r="N262" s="35"/>
      <c r="O262" s="36"/>
    </row>
    <row r="263" customFormat="false" ht="15" hidden="false" customHeight="false" outlineLevel="0" collapsed="false">
      <c r="A263" s="35"/>
      <c r="B263" s="35"/>
      <c r="C263" s="35"/>
      <c r="D263" s="35"/>
      <c r="E263" s="36"/>
      <c r="F263" s="38" t="str">
        <f aca="false">IF(E263="","",IFERROR(LOOKUP(2,1/(ISNUMBER(SEARCH(KW_Terms,E263))*(KW_Terms&lt;&gt;"")*(KW_Suggest&lt;&gt;"")),KW_Suggest),"No rule matched"))</f>
        <v/>
      </c>
      <c r="G263" s="35"/>
      <c r="H263" s="35"/>
      <c r="I263" s="36"/>
      <c r="J263" s="35"/>
      <c r="K263" s="35"/>
      <c r="L263" s="35"/>
      <c r="M263" s="35"/>
      <c r="N263" s="35"/>
      <c r="O263" s="36"/>
    </row>
    <row r="264" customFormat="false" ht="15" hidden="false" customHeight="false" outlineLevel="0" collapsed="false">
      <c r="A264" s="35"/>
      <c r="B264" s="35"/>
      <c r="C264" s="35"/>
      <c r="D264" s="35"/>
      <c r="E264" s="36"/>
      <c r="F264" s="38" t="str">
        <f aca="false">IF(E264="","",IFERROR(LOOKUP(2,1/(ISNUMBER(SEARCH(KW_Terms,E264))*(KW_Terms&lt;&gt;"")*(KW_Suggest&lt;&gt;"")),KW_Suggest),"No rule matched"))</f>
        <v/>
      </c>
      <c r="G264" s="35"/>
      <c r="H264" s="35"/>
      <c r="I264" s="36"/>
      <c r="J264" s="35"/>
      <c r="K264" s="35"/>
      <c r="L264" s="35"/>
      <c r="M264" s="35"/>
      <c r="N264" s="35"/>
      <c r="O264" s="36"/>
    </row>
    <row r="265" customFormat="false" ht="15" hidden="false" customHeight="false" outlineLevel="0" collapsed="false">
      <c r="A265" s="35"/>
      <c r="B265" s="35"/>
      <c r="C265" s="35"/>
      <c r="D265" s="35"/>
      <c r="E265" s="36"/>
      <c r="F265" s="38" t="str">
        <f aca="false">IF(E265="","",IFERROR(LOOKUP(2,1/(ISNUMBER(SEARCH(KW_Terms,E265))*(KW_Terms&lt;&gt;"")*(KW_Suggest&lt;&gt;"")),KW_Suggest),"No rule matched"))</f>
        <v/>
      </c>
      <c r="G265" s="35"/>
      <c r="H265" s="35"/>
      <c r="I265" s="36"/>
      <c r="J265" s="35"/>
      <c r="K265" s="35"/>
      <c r="L265" s="35"/>
      <c r="M265" s="35"/>
      <c r="N265" s="35"/>
      <c r="O265" s="36"/>
    </row>
    <row r="266" customFormat="false" ht="15" hidden="false" customHeight="false" outlineLevel="0" collapsed="false">
      <c r="A266" s="35"/>
      <c r="B266" s="35"/>
      <c r="C266" s="35"/>
      <c r="D266" s="35"/>
      <c r="E266" s="36"/>
      <c r="F266" s="38" t="str">
        <f aca="false">IF(E266="","",IFERROR(LOOKUP(2,1/(ISNUMBER(SEARCH(KW_Terms,E266))*(KW_Terms&lt;&gt;"")*(KW_Suggest&lt;&gt;"")),KW_Suggest),"No rule matched"))</f>
        <v/>
      </c>
      <c r="G266" s="35"/>
      <c r="H266" s="35"/>
      <c r="I266" s="36"/>
      <c r="J266" s="35"/>
      <c r="K266" s="35"/>
      <c r="L266" s="35"/>
      <c r="M266" s="35"/>
      <c r="N266" s="35"/>
      <c r="O266" s="36"/>
    </row>
    <row r="267" customFormat="false" ht="15" hidden="false" customHeight="false" outlineLevel="0" collapsed="false">
      <c r="A267" s="35"/>
      <c r="B267" s="35"/>
      <c r="C267" s="35"/>
      <c r="D267" s="35"/>
      <c r="E267" s="36"/>
      <c r="F267" s="38" t="str">
        <f aca="false">IF(E267="","",IFERROR(LOOKUP(2,1/(ISNUMBER(SEARCH(KW_Terms,E267))*(KW_Terms&lt;&gt;"")*(KW_Suggest&lt;&gt;"")),KW_Suggest),"No rule matched"))</f>
        <v/>
      </c>
      <c r="G267" s="35"/>
      <c r="H267" s="35"/>
      <c r="I267" s="36"/>
      <c r="J267" s="35"/>
      <c r="K267" s="35"/>
      <c r="L267" s="35"/>
      <c r="M267" s="35"/>
      <c r="N267" s="35"/>
      <c r="O267" s="36"/>
    </row>
    <row r="268" customFormat="false" ht="15" hidden="false" customHeight="false" outlineLevel="0" collapsed="false">
      <c r="A268" s="35"/>
      <c r="B268" s="35"/>
      <c r="C268" s="35"/>
      <c r="D268" s="35"/>
      <c r="E268" s="36"/>
      <c r="F268" s="38" t="str">
        <f aca="false">IF(E268="","",IFERROR(LOOKUP(2,1/(ISNUMBER(SEARCH(KW_Terms,E268))*(KW_Terms&lt;&gt;"")*(KW_Suggest&lt;&gt;"")),KW_Suggest),"No rule matched"))</f>
        <v/>
      </c>
      <c r="G268" s="35"/>
      <c r="H268" s="35"/>
      <c r="I268" s="36"/>
      <c r="J268" s="35"/>
      <c r="K268" s="35"/>
      <c r="L268" s="35"/>
      <c r="M268" s="35"/>
      <c r="N268" s="35"/>
      <c r="O268" s="36"/>
    </row>
    <row r="269" customFormat="false" ht="15" hidden="false" customHeight="false" outlineLevel="0" collapsed="false">
      <c r="A269" s="35"/>
      <c r="B269" s="35"/>
      <c r="C269" s="35"/>
      <c r="D269" s="35"/>
      <c r="E269" s="36"/>
      <c r="F269" s="38" t="str">
        <f aca="false">IF(E269="","",IFERROR(LOOKUP(2,1/(ISNUMBER(SEARCH(KW_Terms,E269))*(KW_Terms&lt;&gt;"")*(KW_Suggest&lt;&gt;"")),KW_Suggest),"No rule matched"))</f>
        <v/>
      </c>
      <c r="G269" s="35"/>
      <c r="H269" s="35"/>
      <c r="I269" s="36"/>
      <c r="J269" s="35"/>
      <c r="K269" s="35"/>
      <c r="L269" s="35"/>
      <c r="M269" s="35"/>
      <c r="N269" s="35"/>
      <c r="O269" s="36"/>
    </row>
    <row r="270" customFormat="false" ht="15" hidden="false" customHeight="false" outlineLevel="0" collapsed="false">
      <c r="A270" s="35"/>
      <c r="B270" s="35"/>
      <c r="C270" s="35"/>
      <c r="D270" s="35"/>
      <c r="E270" s="36"/>
      <c r="F270" s="38" t="str">
        <f aca="false">IF(E270="","",IFERROR(LOOKUP(2,1/(ISNUMBER(SEARCH(KW_Terms,E270))*(KW_Terms&lt;&gt;"")*(KW_Suggest&lt;&gt;"")),KW_Suggest),"No rule matched"))</f>
        <v/>
      </c>
      <c r="G270" s="35"/>
      <c r="H270" s="35"/>
      <c r="I270" s="36"/>
      <c r="J270" s="35"/>
      <c r="K270" s="35"/>
      <c r="L270" s="35"/>
      <c r="M270" s="35"/>
      <c r="N270" s="35"/>
      <c r="O270" s="36"/>
    </row>
    <row r="271" customFormat="false" ht="15" hidden="false" customHeight="false" outlineLevel="0" collapsed="false">
      <c r="A271" s="35"/>
      <c r="B271" s="35"/>
      <c r="C271" s="35"/>
      <c r="D271" s="35"/>
      <c r="E271" s="36"/>
      <c r="F271" s="38" t="str">
        <f aca="false">IF(E271="","",IFERROR(LOOKUP(2,1/(ISNUMBER(SEARCH(KW_Terms,E271))*(KW_Terms&lt;&gt;"")*(KW_Suggest&lt;&gt;"")),KW_Suggest),"No rule matched"))</f>
        <v/>
      </c>
      <c r="G271" s="35"/>
      <c r="H271" s="35"/>
      <c r="I271" s="36"/>
      <c r="J271" s="35"/>
      <c r="K271" s="35"/>
      <c r="L271" s="35"/>
      <c r="M271" s="35"/>
      <c r="N271" s="35"/>
      <c r="O271" s="36"/>
    </row>
    <row r="272" customFormat="false" ht="15" hidden="false" customHeight="false" outlineLevel="0" collapsed="false">
      <c r="A272" s="35"/>
      <c r="B272" s="35"/>
      <c r="C272" s="35"/>
      <c r="D272" s="35"/>
      <c r="E272" s="36"/>
      <c r="F272" s="38" t="str">
        <f aca="false">IF(E272="","",IFERROR(LOOKUP(2,1/(ISNUMBER(SEARCH(KW_Terms,E272))*(KW_Terms&lt;&gt;"")*(KW_Suggest&lt;&gt;"")),KW_Suggest),"No rule matched"))</f>
        <v/>
      </c>
      <c r="G272" s="35"/>
      <c r="H272" s="35"/>
      <c r="I272" s="36"/>
      <c r="J272" s="35"/>
      <c r="K272" s="35"/>
      <c r="L272" s="35"/>
      <c r="M272" s="35"/>
      <c r="N272" s="35"/>
      <c r="O272" s="36"/>
    </row>
    <row r="273" customFormat="false" ht="15" hidden="false" customHeight="false" outlineLevel="0" collapsed="false">
      <c r="A273" s="35"/>
      <c r="B273" s="35"/>
      <c r="C273" s="35"/>
      <c r="D273" s="35"/>
      <c r="E273" s="36"/>
      <c r="F273" s="38" t="str">
        <f aca="false">IF(E273="","",IFERROR(LOOKUP(2,1/(ISNUMBER(SEARCH(KW_Terms,E273))*(KW_Terms&lt;&gt;"")*(KW_Suggest&lt;&gt;"")),KW_Suggest),"No rule matched"))</f>
        <v/>
      </c>
      <c r="G273" s="35"/>
      <c r="H273" s="35"/>
      <c r="I273" s="36"/>
      <c r="J273" s="35"/>
      <c r="K273" s="35"/>
      <c r="L273" s="35"/>
      <c r="M273" s="35"/>
      <c r="N273" s="35"/>
      <c r="O273" s="36"/>
    </row>
    <row r="274" customFormat="false" ht="15" hidden="false" customHeight="false" outlineLevel="0" collapsed="false">
      <c r="A274" s="35"/>
      <c r="B274" s="35"/>
      <c r="C274" s="35"/>
      <c r="D274" s="35"/>
      <c r="E274" s="36"/>
      <c r="F274" s="38" t="str">
        <f aca="false">IF(E274="","",IFERROR(LOOKUP(2,1/(ISNUMBER(SEARCH(KW_Terms,E274))*(KW_Terms&lt;&gt;"")*(KW_Suggest&lt;&gt;"")),KW_Suggest),"No rule matched"))</f>
        <v/>
      </c>
      <c r="G274" s="35"/>
      <c r="H274" s="35"/>
      <c r="I274" s="36"/>
      <c r="J274" s="35"/>
      <c r="K274" s="35"/>
      <c r="L274" s="35"/>
      <c r="M274" s="35"/>
      <c r="N274" s="35"/>
      <c r="O274" s="36"/>
    </row>
    <row r="275" customFormat="false" ht="15" hidden="false" customHeight="false" outlineLevel="0" collapsed="false">
      <c r="A275" s="35"/>
      <c r="B275" s="35"/>
      <c r="C275" s="35"/>
      <c r="D275" s="35"/>
      <c r="E275" s="36"/>
      <c r="F275" s="38" t="str">
        <f aca="false">IF(E275="","",IFERROR(LOOKUP(2,1/(ISNUMBER(SEARCH(KW_Terms,E275))*(KW_Terms&lt;&gt;"")*(KW_Suggest&lt;&gt;"")),KW_Suggest),"No rule matched"))</f>
        <v/>
      </c>
      <c r="G275" s="35"/>
      <c r="H275" s="35"/>
      <c r="I275" s="36"/>
      <c r="J275" s="35"/>
      <c r="K275" s="35"/>
      <c r="L275" s="35"/>
      <c r="M275" s="35"/>
      <c r="N275" s="35"/>
      <c r="O275" s="36"/>
    </row>
    <row r="276" customFormat="false" ht="15" hidden="false" customHeight="false" outlineLevel="0" collapsed="false">
      <c r="A276" s="35"/>
      <c r="B276" s="35"/>
      <c r="C276" s="35"/>
      <c r="D276" s="35"/>
      <c r="E276" s="36"/>
      <c r="F276" s="38" t="str">
        <f aca="false">IF(E276="","",IFERROR(LOOKUP(2,1/(ISNUMBER(SEARCH(KW_Terms,E276))*(KW_Terms&lt;&gt;"")*(KW_Suggest&lt;&gt;"")),KW_Suggest),"No rule matched"))</f>
        <v/>
      </c>
      <c r="G276" s="35"/>
      <c r="H276" s="35"/>
      <c r="I276" s="36"/>
      <c r="J276" s="35"/>
      <c r="K276" s="35"/>
      <c r="L276" s="35"/>
      <c r="M276" s="35"/>
      <c r="N276" s="35"/>
      <c r="O276" s="36"/>
    </row>
    <row r="277" customFormat="false" ht="15" hidden="false" customHeight="false" outlineLevel="0" collapsed="false">
      <c r="A277" s="35"/>
      <c r="B277" s="35"/>
      <c r="C277" s="35"/>
      <c r="D277" s="35"/>
      <c r="E277" s="36"/>
      <c r="F277" s="38" t="str">
        <f aca="false">IF(E277="","",IFERROR(LOOKUP(2,1/(ISNUMBER(SEARCH(KW_Terms,E277))*(KW_Terms&lt;&gt;"")*(KW_Suggest&lt;&gt;"")),KW_Suggest),"No rule matched"))</f>
        <v/>
      </c>
      <c r="G277" s="35"/>
      <c r="H277" s="35"/>
      <c r="I277" s="36"/>
      <c r="J277" s="35"/>
      <c r="K277" s="35"/>
      <c r="L277" s="35"/>
      <c r="M277" s="35"/>
      <c r="N277" s="35"/>
      <c r="O277" s="36"/>
    </row>
    <row r="278" customFormat="false" ht="15" hidden="false" customHeight="false" outlineLevel="0" collapsed="false">
      <c r="A278" s="35"/>
      <c r="B278" s="35"/>
      <c r="C278" s="35"/>
      <c r="D278" s="35"/>
      <c r="E278" s="36"/>
      <c r="F278" s="38" t="str">
        <f aca="false">IF(E278="","",IFERROR(LOOKUP(2,1/(ISNUMBER(SEARCH(KW_Terms,E278))*(KW_Terms&lt;&gt;"")*(KW_Suggest&lt;&gt;"")),KW_Suggest),"No rule matched"))</f>
        <v/>
      </c>
      <c r="G278" s="35"/>
      <c r="H278" s="35"/>
      <c r="I278" s="36"/>
      <c r="J278" s="35"/>
      <c r="K278" s="35"/>
      <c r="L278" s="35"/>
      <c r="M278" s="35"/>
      <c r="N278" s="35"/>
      <c r="O278" s="36"/>
    </row>
    <row r="279" customFormat="false" ht="15" hidden="false" customHeight="false" outlineLevel="0" collapsed="false">
      <c r="A279" s="35"/>
      <c r="B279" s="35"/>
      <c r="C279" s="35"/>
      <c r="D279" s="35"/>
      <c r="E279" s="36"/>
      <c r="F279" s="38" t="str">
        <f aca="false">IF(E279="","",IFERROR(LOOKUP(2,1/(ISNUMBER(SEARCH(KW_Terms,E279))*(KW_Terms&lt;&gt;"")*(KW_Suggest&lt;&gt;"")),KW_Suggest),"No rule matched"))</f>
        <v/>
      </c>
      <c r="G279" s="35"/>
      <c r="H279" s="35"/>
      <c r="I279" s="36"/>
      <c r="J279" s="35"/>
      <c r="K279" s="35"/>
      <c r="L279" s="35"/>
      <c r="M279" s="35"/>
      <c r="N279" s="35"/>
      <c r="O279" s="36"/>
    </row>
    <row r="280" customFormat="false" ht="15" hidden="false" customHeight="false" outlineLevel="0" collapsed="false">
      <c r="A280" s="35"/>
      <c r="B280" s="35"/>
      <c r="C280" s="35"/>
      <c r="D280" s="35"/>
      <c r="E280" s="36"/>
      <c r="F280" s="38" t="str">
        <f aca="false">IF(E280="","",IFERROR(LOOKUP(2,1/(ISNUMBER(SEARCH(KW_Terms,E280))*(KW_Terms&lt;&gt;"")*(KW_Suggest&lt;&gt;"")),KW_Suggest),"No rule matched"))</f>
        <v/>
      </c>
      <c r="G280" s="35"/>
      <c r="H280" s="35"/>
      <c r="I280" s="36"/>
      <c r="J280" s="35"/>
      <c r="K280" s="35"/>
      <c r="L280" s="35"/>
      <c r="M280" s="35"/>
      <c r="N280" s="35"/>
      <c r="O280" s="36"/>
    </row>
    <row r="281" customFormat="false" ht="15" hidden="false" customHeight="false" outlineLevel="0" collapsed="false">
      <c r="A281" s="35"/>
      <c r="B281" s="35"/>
      <c r="C281" s="35"/>
      <c r="D281" s="35"/>
      <c r="E281" s="36"/>
      <c r="F281" s="38" t="str">
        <f aca="false">IF(E281="","",IFERROR(LOOKUP(2,1/(ISNUMBER(SEARCH(KW_Terms,E281))*(KW_Terms&lt;&gt;"")*(KW_Suggest&lt;&gt;"")),KW_Suggest),"No rule matched"))</f>
        <v/>
      </c>
      <c r="G281" s="35"/>
      <c r="H281" s="35"/>
      <c r="I281" s="36"/>
      <c r="J281" s="35"/>
      <c r="K281" s="35"/>
      <c r="L281" s="35"/>
      <c r="M281" s="35"/>
      <c r="N281" s="35"/>
      <c r="O281" s="36"/>
    </row>
    <row r="282" customFormat="false" ht="15" hidden="false" customHeight="false" outlineLevel="0" collapsed="false">
      <c r="A282" s="35"/>
      <c r="B282" s="35"/>
      <c r="C282" s="35"/>
      <c r="D282" s="35"/>
      <c r="E282" s="36"/>
      <c r="F282" s="38" t="str">
        <f aca="false">IF(E282="","",IFERROR(LOOKUP(2,1/(ISNUMBER(SEARCH(KW_Terms,E282))*(KW_Terms&lt;&gt;"")*(KW_Suggest&lt;&gt;"")),KW_Suggest),"No rule matched"))</f>
        <v/>
      </c>
      <c r="G282" s="35"/>
      <c r="H282" s="35"/>
      <c r="I282" s="36"/>
      <c r="J282" s="35"/>
      <c r="K282" s="35"/>
      <c r="L282" s="35"/>
      <c r="M282" s="35"/>
      <c r="N282" s="35"/>
      <c r="O282" s="36"/>
    </row>
    <row r="283" customFormat="false" ht="15" hidden="false" customHeight="false" outlineLevel="0" collapsed="false">
      <c r="A283" s="35"/>
      <c r="B283" s="35"/>
      <c r="C283" s="35"/>
      <c r="D283" s="35"/>
      <c r="E283" s="36"/>
      <c r="F283" s="38" t="str">
        <f aca="false">IF(E283="","",IFERROR(LOOKUP(2,1/(ISNUMBER(SEARCH(KW_Terms,E283))*(KW_Terms&lt;&gt;"")*(KW_Suggest&lt;&gt;"")),KW_Suggest),"No rule matched"))</f>
        <v/>
      </c>
      <c r="G283" s="35"/>
      <c r="H283" s="35"/>
      <c r="I283" s="36"/>
      <c r="J283" s="35"/>
      <c r="K283" s="35"/>
      <c r="L283" s="35"/>
      <c r="M283" s="35"/>
      <c r="N283" s="35"/>
      <c r="O283" s="36"/>
    </row>
    <row r="284" customFormat="false" ht="15" hidden="false" customHeight="false" outlineLevel="0" collapsed="false">
      <c r="A284" s="35"/>
      <c r="B284" s="35"/>
      <c r="C284" s="35"/>
      <c r="D284" s="35"/>
      <c r="E284" s="36"/>
      <c r="F284" s="38" t="str">
        <f aca="false">IF(E284="","",IFERROR(LOOKUP(2,1/(ISNUMBER(SEARCH(KW_Terms,E284))*(KW_Terms&lt;&gt;"")*(KW_Suggest&lt;&gt;"")),KW_Suggest),"No rule matched"))</f>
        <v/>
      </c>
      <c r="G284" s="35"/>
      <c r="H284" s="35"/>
      <c r="I284" s="36"/>
      <c r="J284" s="35"/>
      <c r="K284" s="35"/>
      <c r="L284" s="35"/>
      <c r="M284" s="35"/>
      <c r="N284" s="35"/>
      <c r="O284" s="36"/>
    </row>
    <row r="285" customFormat="false" ht="15" hidden="false" customHeight="false" outlineLevel="0" collapsed="false">
      <c r="A285" s="35"/>
      <c r="B285" s="35"/>
      <c r="C285" s="35"/>
      <c r="D285" s="35"/>
      <c r="E285" s="36"/>
      <c r="F285" s="38" t="str">
        <f aca="false">IF(E285="","",IFERROR(LOOKUP(2,1/(ISNUMBER(SEARCH(KW_Terms,E285))*(KW_Terms&lt;&gt;"")*(KW_Suggest&lt;&gt;"")),KW_Suggest),"No rule matched"))</f>
        <v/>
      </c>
      <c r="G285" s="35"/>
      <c r="H285" s="35"/>
      <c r="I285" s="36"/>
      <c r="J285" s="35"/>
      <c r="K285" s="35"/>
      <c r="L285" s="35"/>
      <c r="M285" s="35"/>
      <c r="N285" s="35"/>
      <c r="O285" s="36"/>
    </row>
    <row r="286" customFormat="false" ht="15" hidden="false" customHeight="false" outlineLevel="0" collapsed="false">
      <c r="A286" s="35"/>
      <c r="B286" s="35"/>
      <c r="C286" s="35"/>
      <c r="D286" s="35"/>
      <c r="E286" s="36"/>
      <c r="F286" s="38" t="str">
        <f aca="false">IF(E286="","",IFERROR(LOOKUP(2,1/(ISNUMBER(SEARCH(KW_Terms,E286))*(KW_Terms&lt;&gt;"")*(KW_Suggest&lt;&gt;"")),KW_Suggest),"No rule matched"))</f>
        <v/>
      </c>
      <c r="G286" s="35"/>
      <c r="H286" s="35"/>
      <c r="I286" s="36"/>
      <c r="J286" s="35"/>
      <c r="K286" s="35"/>
      <c r="L286" s="35"/>
      <c r="M286" s="35"/>
      <c r="N286" s="35"/>
      <c r="O286" s="36"/>
    </row>
    <row r="287" customFormat="false" ht="15" hidden="false" customHeight="false" outlineLevel="0" collapsed="false">
      <c r="A287" s="35"/>
      <c r="B287" s="35"/>
      <c r="C287" s="35"/>
      <c r="D287" s="35"/>
      <c r="E287" s="36"/>
      <c r="F287" s="38" t="str">
        <f aca="false">IF(E287="","",IFERROR(LOOKUP(2,1/(ISNUMBER(SEARCH(KW_Terms,E287))*(KW_Terms&lt;&gt;"")*(KW_Suggest&lt;&gt;"")),KW_Suggest),"No rule matched"))</f>
        <v/>
      </c>
      <c r="G287" s="35"/>
      <c r="H287" s="35"/>
      <c r="I287" s="36"/>
      <c r="J287" s="35"/>
      <c r="K287" s="35"/>
      <c r="L287" s="35"/>
      <c r="M287" s="35"/>
      <c r="N287" s="35"/>
      <c r="O287" s="36"/>
    </row>
    <row r="288" customFormat="false" ht="15" hidden="false" customHeight="false" outlineLevel="0" collapsed="false">
      <c r="A288" s="35"/>
      <c r="B288" s="35"/>
      <c r="C288" s="35"/>
      <c r="D288" s="35"/>
      <c r="E288" s="36"/>
      <c r="F288" s="38" t="str">
        <f aca="false">IF(E288="","",IFERROR(LOOKUP(2,1/(ISNUMBER(SEARCH(KW_Terms,E288))*(KW_Terms&lt;&gt;"")*(KW_Suggest&lt;&gt;"")),KW_Suggest),"No rule matched"))</f>
        <v/>
      </c>
      <c r="G288" s="35"/>
      <c r="H288" s="35"/>
      <c r="I288" s="36"/>
      <c r="J288" s="35"/>
      <c r="K288" s="35"/>
      <c r="L288" s="35"/>
      <c r="M288" s="35"/>
      <c r="N288" s="35"/>
      <c r="O288" s="36"/>
    </row>
    <row r="289" customFormat="false" ht="15" hidden="false" customHeight="false" outlineLevel="0" collapsed="false">
      <c r="A289" s="35"/>
      <c r="B289" s="35"/>
      <c r="C289" s="35"/>
      <c r="D289" s="35"/>
      <c r="E289" s="36"/>
      <c r="F289" s="38" t="str">
        <f aca="false">IF(E289="","",IFERROR(LOOKUP(2,1/(ISNUMBER(SEARCH(KW_Terms,E289))*(KW_Terms&lt;&gt;"")*(KW_Suggest&lt;&gt;"")),KW_Suggest),"No rule matched"))</f>
        <v/>
      </c>
      <c r="G289" s="35"/>
      <c r="H289" s="35"/>
      <c r="I289" s="36"/>
      <c r="J289" s="35"/>
      <c r="K289" s="35"/>
      <c r="L289" s="35"/>
      <c r="M289" s="35"/>
      <c r="N289" s="35"/>
      <c r="O289" s="36"/>
    </row>
    <row r="290" customFormat="false" ht="15" hidden="false" customHeight="false" outlineLevel="0" collapsed="false">
      <c r="A290" s="35"/>
      <c r="B290" s="35"/>
      <c r="C290" s="35"/>
      <c r="D290" s="35"/>
      <c r="E290" s="36"/>
      <c r="F290" s="38" t="str">
        <f aca="false">IF(E290="","",IFERROR(LOOKUP(2,1/(ISNUMBER(SEARCH(KW_Terms,E290))*(KW_Terms&lt;&gt;"")*(KW_Suggest&lt;&gt;"")),KW_Suggest),"No rule matched"))</f>
        <v/>
      </c>
      <c r="G290" s="35"/>
      <c r="H290" s="35"/>
      <c r="I290" s="36"/>
      <c r="J290" s="35"/>
      <c r="K290" s="35"/>
      <c r="L290" s="35"/>
      <c r="M290" s="35"/>
      <c r="N290" s="35"/>
      <c r="O290" s="36"/>
    </row>
    <row r="291" customFormat="false" ht="15" hidden="false" customHeight="false" outlineLevel="0" collapsed="false">
      <c r="A291" s="35"/>
      <c r="B291" s="35"/>
      <c r="C291" s="35"/>
      <c r="D291" s="35"/>
      <c r="E291" s="36"/>
      <c r="F291" s="38" t="str">
        <f aca="false">IF(E291="","",IFERROR(LOOKUP(2,1/(ISNUMBER(SEARCH(KW_Terms,E291))*(KW_Terms&lt;&gt;"")*(KW_Suggest&lt;&gt;"")),KW_Suggest),"No rule matched"))</f>
        <v/>
      </c>
      <c r="G291" s="35"/>
      <c r="H291" s="35"/>
      <c r="I291" s="36"/>
      <c r="J291" s="35"/>
      <c r="K291" s="35"/>
      <c r="L291" s="35"/>
      <c r="M291" s="35"/>
      <c r="N291" s="35"/>
      <c r="O291" s="36"/>
    </row>
    <row r="292" customFormat="false" ht="15" hidden="false" customHeight="false" outlineLevel="0" collapsed="false">
      <c r="A292" s="35"/>
      <c r="B292" s="35"/>
      <c r="C292" s="35"/>
      <c r="D292" s="35"/>
      <c r="E292" s="36"/>
      <c r="F292" s="38" t="str">
        <f aca="false">IF(E292="","",IFERROR(LOOKUP(2,1/(ISNUMBER(SEARCH(KW_Terms,E292))*(KW_Terms&lt;&gt;"")*(KW_Suggest&lt;&gt;"")),KW_Suggest),"No rule matched"))</f>
        <v/>
      </c>
      <c r="G292" s="35"/>
      <c r="H292" s="35"/>
      <c r="I292" s="36"/>
      <c r="J292" s="35"/>
      <c r="K292" s="35"/>
      <c r="L292" s="35"/>
      <c r="M292" s="35"/>
      <c r="N292" s="35"/>
      <c r="O292" s="36"/>
    </row>
    <row r="293" customFormat="false" ht="15" hidden="false" customHeight="false" outlineLevel="0" collapsed="false">
      <c r="A293" s="35"/>
      <c r="B293" s="35"/>
      <c r="C293" s="35"/>
      <c r="D293" s="35"/>
      <c r="E293" s="36"/>
      <c r="F293" s="38" t="str">
        <f aca="false">IF(E293="","",IFERROR(LOOKUP(2,1/(ISNUMBER(SEARCH(KW_Terms,E293))*(KW_Terms&lt;&gt;"")*(KW_Suggest&lt;&gt;"")),KW_Suggest),"No rule matched"))</f>
        <v/>
      </c>
      <c r="G293" s="35"/>
      <c r="H293" s="35"/>
      <c r="I293" s="36"/>
      <c r="J293" s="35"/>
      <c r="K293" s="35"/>
      <c r="L293" s="35"/>
      <c r="M293" s="35"/>
      <c r="N293" s="35"/>
      <c r="O293" s="36"/>
    </row>
    <row r="294" customFormat="false" ht="15" hidden="false" customHeight="false" outlineLevel="0" collapsed="false">
      <c r="A294" s="35"/>
      <c r="B294" s="35"/>
      <c r="C294" s="35"/>
      <c r="D294" s="35"/>
      <c r="E294" s="36"/>
      <c r="F294" s="38" t="str">
        <f aca="false">IF(E294="","",IFERROR(LOOKUP(2,1/(ISNUMBER(SEARCH(KW_Terms,E294))*(KW_Terms&lt;&gt;"")*(KW_Suggest&lt;&gt;"")),KW_Suggest),"No rule matched"))</f>
        <v/>
      </c>
      <c r="G294" s="35"/>
      <c r="H294" s="35"/>
      <c r="I294" s="36"/>
      <c r="J294" s="35"/>
      <c r="K294" s="35"/>
      <c r="L294" s="35"/>
      <c r="M294" s="35"/>
      <c r="N294" s="35"/>
      <c r="O294" s="36"/>
    </row>
    <row r="295" customFormat="false" ht="15" hidden="false" customHeight="false" outlineLevel="0" collapsed="false">
      <c r="A295" s="35"/>
      <c r="B295" s="35"/>
      <c r="C295" s="35"/>
      <c r="D295" s="35"/>
      <c r="E295" s="36"/>
      <c r="F295" s="38" t="str">
        <f aca="false">IF(E295="","",IFERROR(LOOKUP(2,1/(ISNUMBER(SEARCH(KW_Terms,E295))*(KW_Terms&lt;&gt;"")*(KW_Suggest&lt;&gt;"")),KW_Suggest),"No rule matched"))</f>
        <v/>
      </c>
      <c r="G295" s="35"/>
      <c r="H295" s="35"/>
      <c r="I295" s="36"/>
      <c r="J295" s="35"/>
      <c r="K295" s="35"/>
      <c r="L295" s="35"/>
      <c r="M295" s="35"/>
      <c r="N295" s="35"/>
      <c r="O295" s="36"/>
    </row>
    <row r="296" customFormat="false" ht="15" hidden="false" customHeight="false" outlineLevel="0" collapsed="false">
      <c r="A296" s="35"/>
      <c r="B296" s="35"/>
      <c r="C296" s="35"/>
      <c r="D296" s="35"/>
      <c r="E296" s="36"/>
      <c r="F296" s="38" t="str">
        <f aca="false">IF(E296="","",IFERROR(LOOKUP(2,1/(ISNUMBER(SEARCH(KW_Terms,E296))*(KW_Terms&lt;&gt;"")*(KW_Suggest&lt;&gt;"")),KW_Suggest),"No rule matched"))</f>
        <v/>
      </c>
      <c r="G296" s="35"/>
      <c r="H296" s="35"/>
      <c r="I296" s="36"/>
      <c r="J296" s="35"/>
      <c r="K296" s="35"/>
      <c r="L296" s="35"/>
      <c r="M296" s="35"/>
      <c r="N296" s="35"/>
      <c r="O296" s="36"/>
    </row>
    <row r="297" customFormat="false" ht="15" hidden="false" customHeight="false" outlineLevel="0" collapsed="false">
      <c r="A297" s="35"/>
      <c r="B297" s="35"/>
      <c r="C297" s="35"/>
      <c r="D297" s="35"/>
      <c r="E297" s="36"/>
      <c r="F297" s="38" t="str">
        <f aca="false">IF(E297="","",IFERROR(LOOKUP(2,1/(ISNUMBER(SEARCH(KW_Terms,E297))*(KW_Terms&lt;&gt;"")*(KW_Suggest&lt;&gt;"")),KW_Suggest),"No rule matched"))</f>
        <v/>
      </c>
      <c r="G297" s="35"/>
      <c r="H297" s="35"/>
      <c r="I297" s="36"/>
      <c r="J297" s="35"/>
      <c r="K297" s="35"/>
      <c r="L297" s="35"/>
      <c r="M297" s="35"/>
      <c r="N297" s="35"/>
      <c r="O297" s="36"/>
    </row>
    <row r="298" customFormat="false" ht="15" hidden="false" customHeight="false" outlineLevel="0" collapsed="false">
      <c r="A298" s="35"/>
      <c r="B298" s="35"/>
      <c r="C298" s="35"/>
      <c r="D298" s="35"/>
      <c r="E298" s="36"/>
      <c r="F298" s="38" t="str">
        <f aca="false">IF(E298="","",IFERROR(LOOKUP(2,1/(ISNUMBER(SEARCH(KW_Terms,E298))*(KW_Terms&lt;&gt;"")*(KW_Suggest&lt;&gt;"")),KW_Suggest),"No rule matched"))</f>
        <v/>
      </c>
      <c r="G298" s="35"/>
      <c r="H298" s="35"/>
      <c r="I298" s="36"/>
      <c r="J298" s="35"/>
      <c r="K298" s="35"/>
      <c r="L298" s="35"/>
      <c r="M298" s="35"/>
      <c r="N298" s="35"/>
      <c r="O298" s="36"/>
    </row>
    <row r="299" customFormat="false" ht="15" hidden="false" customHeight="false" outlineLevel="0" collapsed="false">
      <c r="A299" s="35"/>
      <c r="B299" s="35"/>
      <c r="C299" s="35"/>
      <c r="D299" s="35"/>
      <c r="E299" s="36"/>
      <c r="F299" s="38" t="str">
        <f aca="false">IF(E299="","",IFERROR(LOOKUP(2,1/(ISNUMBER(SEARCH(KW_Terms,E299))*(KW_Terms&lt;&gt;"")*(KW_Suggest&lt;&gt;"")),KW_Suggest),"No rule matched"))</f>
        <v/>
      </c>
      <c r="G299" s="35"/>
      <c r="H299" s="35"/>
      <c r="I299" s="36"/>
      <c r="J299" s="35"/>
      <c r="K299" s="35"/>
      <c r="L299" s="35"/>
      <c r="M299" s="35"/>
      <c r="N299" s="35"/>
      <c r="O299" s="36"/>
    </row>
    <row r="300" customFormat="false" ht="15" hidden="false" customHeight="false" outlineLevel="0" collapsed="false">
      <c r="A300" s="35"/>
      <c r="B300" s="35"/>
      <c r="C300" s="35"/>
      <c r="D300" s="35"/>
      <c r="E300" s="36"/>
      <c r="F300" s="38" t="str">
        <f aca="false">IF(E300="","",IFERROR(LOOKUP(2,1/(ISNUMBER(SEARCH(KW_Terms,E300))*(KW_Terms&lt;&gt;"")*(KW_Suggest&lt;&gt;"")),KW_Suggest),"No rule matched"))</f>
        <v/>
      </c>
      <c r="G300" s="35"/>
      <c r="H300" s="35"/>
      <c r="I300" s="36"/>
      <c r="J300" s="35"/>
      <c r="K300" s="35"/>
      <c r="L300" s="35"/>
      <c r="M300" s="35"/>
      <c r="N300" s="35"/>
      <c r="O300" s="36"/>
    </row>
    <row r="301" customFormat="false" ht="15" hidden="false" customHeight="false" outlineLevel="0" collapsed="false">
      <c r="A301" s="35"/>
      <c r="B301" s="35"/>
      <c r="C301" s="35"/>
      <c r="D301" s="35"/>
      <c r="E301" s="36"/>
      <c r="F301" s="38" t="str">
        <f aca="false">IF(E301="","",IFERROR(LOOKUP(2,1/(ISNUMBER(SEARCH(KW_Terms,E301))*(KW_Terms&lt;&gt;"")*(KW_Suggest&lt;&gt;"")),KW_Suggest),"No rule matched"))</f>
        <v/>
      </c>
      <c r="G301" s="35"/>
      <c r="H301" s="35"/>
      <c r="I301" s="36"/>
      <c r="J301" s="35"/>
      <c r="K301" s="35"/>
      <c r="L301" s="35"/>
      <c r="M301" s="35"/>
      <c r="N301" s="35"/>
      <c r="O301" s="36"/>
    </row>
    <row r="302" customFormat="false" ht="15" hidden="false" customHeight="false" outlineLevel="0" collapsed="false">
      <c r="A302" s="35"/>
      <c r="B302" s="35"/>
      <c r="C302" s="35"/>
      <c r="D302" s="35"/>
      <c r="E302" s="36"/>
      <c r="F302" s="38" t="str">
        <f aca="false">IF(E302="","",IFERROR(LOOKUP(2,1/(ISNUMBER(SEARCH(KW_Terms,E302))*(KW_Terms&lt;&gt;"")*(KW_Suggest&lt;&gt;"")),KW_Suggest),"No rule matched"))</f>
        <v/>
      </c>
      <c r="G302" s="35"/>
      <c r="H302" s="35"/>
      <c r="I302" s="36"/>
      <c r="J302" s="35"/>
      <c r="K302" s="35"/>
      <c r="L302" s="35"/>
      <c r="M302" s="35"/>
      <c r="N302" s="35"/>
      <c r="O302" s="36"/>
    </row>
    <row r="303" customFormat="false" ht="15" hidden="false" customHeight="false" outlineLevel="0" collapsed="false">
      <c r="A303" s="35"/>
      <c r="B303" s="35"/>
      <c r="C303" s="35"/>
      <c r="D303" s="35"/>
      <c r="E303" s="36"/>
      <c r="F303" s="38" t="str">
        <f aca="false">IF(E303="","",IFERROR(LOOKUP(2,1/(ISNUMBER(SEARCH(KW_Terms,E303))*(KW_Terms&lt;&gt;"")*(KW_Suggest&lt;&gt;"")),KW_Suggest),"No rule matched"))</f>
        <v/>
      </c>
      <c r="G303" s="35"/>
      <c r="H303" s="35"/>
      <c r="I303" s="36"/>
      <c r="J303" s="35"/>
      <c r="K303" s="35"/>
      <c r="L303" s="35"/>
      <c r="M303" s="35"/>
      <c r="N303" s="35"/>
      <c r="O303" s="36"/>
    </row>
    <row r="304" customFormat="false" ht="15" hidden="false" customHeight="false" outlineLevel="0" collapsed="false">
      <c r="A304" s="35"/>
      <c r="B304" s="35"/>
      <c r="C304" s="35"/>
      <c r="D304" s="35"/>
      <c r="E304" s="36"/>
      <c r="F304" s="38" t="str">
        <f aca="false">IF(E304="","",IFERROR(LOOKUP(2,1/(ISNUMBER(SEARCH(KW_Terms,E304))*(KW_Terms&lt;&gt;"")*(KW_Suggest&lt;&gt;"")),KW_Suggest),"No rule matched"))</f>
        <v/>
      </c>
      <c r="G304" s="35"/>
      <c r="H304" s="35"/>
      <c r="I304" s="36"/>
      <c r="J304" s="35"/>
      <c r="K304" s="35"/>
      <c r="L304" s="35"/>
      <c r="M304" s="35"/>
      <c r="N304" s="35"/>
      <c r="O304" s="36"/>
    </row>
    <row r="305" customFormat="false" ht="15" hidden="false" customHeight="false" outlineLevel="0" collapsed="false">
      <c r="A305" s="35"/>
      <c r="B305" s="35"/>
      <c r="C305" s="35"/>
      <c r="D305" s="35"/>
      <c r="E305" s="36"/>
      <c r="F305" s="38" t="str">
        <f aca="false">IF(E305="","",IFERROR(LOOKUP(2,1/(ISNUMBER(SEARCH(KW_Terms,E305))*(KW_Terms&lt;&gt;"")*(KW_Suggest&lt;&gt;"")),KW_Suggest),"No rule matched"))</f>
        <v/>
      </c>
      <c r="G305" s="35"/>
      <c r="H305" s="35"/>
      <c r="I305" s="36"/>
      <c r="J305" s="35"/>
      <c r="K305" s="35"/>
      <c r="L305" s="35"/>
      <c r="M305" s="35"/>
      <c r="N305" s="35"/>
      <c r="O305" s="36"/>
    </row>
    <row r="306" customFormat="false" ht="15" hidden="false" customHeight="false" outlineLevel="0" collapsed="false">
      <c r="A306" s="35"/>
      <c r="B306" s="35"/>
      <c r="C306" s="35"/>
      <c r="D306" s="35"/>
      <c r="E306" s="36"/>
      <c r="F306" s="38" t="str">
        <f aca="false">IF(E306="","",IFERROR(LOOKUP(2,1/(ISNUMBER(SEARCH(KW_Terms,E306))*(KW_Terms&lt;&gt;"")*(KW_Suggest&lt;&gt;"")),KW_Suggest),"No rule matched"))</f>
        <v/>
      </c>
      <c r="G306" s="35"/>
      <c r="H306" s="35"/>
      <c r="I306" s="36"/>
      <c r="J306" s="35"/>
      <c r="K306" s="35"/>
      <c r="L306" s="35"/>
      <c r="M306" s="35"/>
      <c r="N306" s="35"/>
      <c r="O306" s="36"/>
    </row>
    <row r="307" customFormat="false" ht="15" hidden="false" customHeight="false" outlineLevel="0" collapsed="false">
      <c r="A307" s="35"/>
      <c r="B307" s="35"/>
      <c r="C307" s="35"/>
      <c r="D307" s="35"/>
      <c r="E307" s="36"/>
      <c r="F307" s="38" t="str">
        <f aca="false">IF(E307="","",IFERROR(LOOKUP(2,1/(ISNUMBER(SEARCH(KW_Terms,E307))*(KW_Terms&lt;&gt;"")*(KW_Suggest&lt;&gt;"")),KW_Suggest),"No rule matched"))</f>
        <v/>
      </c>
      <c r="G307" s="35"/>
      <c r="H307" s="35"/>
      <c r="I307" s="36"/>
      <c r="J307" s="35"/>
      <c r="K307" s="35"/>
      <c r="L307" s="35"/>
      <c r="M307" s="35"/>
      <c r="N307" s="35"/>
      <c r="O307" s="36"/>
    </row>
    <row r="308" customFormat="false" ht="15" hidden="false" customHeight="false" outlineLevel="0" collapsed="false">
      <c r="A308" s="35"/>
      <c r="B308" s="35"/>
      <c r="C308" s="35"/>
      <c r="D308" s="35"/>
      <c r="E308" s="36"/>
      <c r="F308" s="38" t="str">
        <f aca="false">IF(E308="","",IFERROR(LOOKUP(2,1/(ISNUMBER(SEARCH(KW_Terms,E308))*(KW_Terms&lt;&gt;"")*(KW_Suggest&lt;&gt;"")),KW_Suggest),"No rule matched"))</f>
        <v/>
      </c>
      <c r="G308" s="35"/>
      <c r="H308" s="35"/>
      <c r="I308" s="36"/>
      <c r="J308" s="35"/>
      <c r="K308" s="35"/>
      <c r="L308" s="35"/>
      <c r="M308" s="35"/>
      <c r="N308" s="35"/>
      <c r="O308" s="36"/>
    </row>
    <row r="309" customFormat="false" ht="15" hidden="false" customHeight="false" outlineLevel="0" collapsed="false">
      <c r="A309" s="35"/>
      <c r="B309" s="35"/>
      <c r="C309" s="35"/>
      <c r="D309" s="35"/>
      <c r="E309" s="36"/>
      <c r="F309" s="38" t="str">
        <f aca="false">IF(E309="","",IFERROR(LOOKUP(2,1/(ISNUMBER(SEARCH(KW_Terms,E309))*(KW_Terms&lt;&gt;"")*(KW_Suggest&lt;&gt;"")),KW_Suggest),"No rule matched"))</f>
        <v/>
      </c>
      <c r="G309" s="35"/>
      <c r="H309" s="35"/>
      <c r="I309" s="36"/>
      <c r="J309" s="35"/>
      <c r="K309" s="35"/>
      <c r="L309" s="35"/>
      <c r="M309" s="35"/>
      <c r="N309" s="35"/>
      <c r="O309" s="36"/>
    </row>
    <row r="310" customFormat="false" ht="15" hidden="false" customHeight="false" outlineLevel="0" collapsed="false">
      <c r="A310" s="35"/>
      <c r="B310" s="35"/>
      <c r="C310" s="35"/>
      <c r="D310" s="35"/>
      <c r="E310" s="36"/>
      <c r="F310" s="38" t="str">
        <f aca="false">IF(E310="","",IFERROR(LOOKUP(2,1/(ISNUMBER(SEARCH(KW_Terms,E310))*(KW_Terms&lt;&gt;"")*(KW_Suggest&lt;&gt;"")),KW_Suggest),"No rule matched"))</f>
        <v/>
      </c>
      <c r="G310" s="35"/>
      <c r="H310" s="35"/>
      <c r="I310" s="36"/>
      <c r="J310" s="35"/>
      <c r="K310" s="35"/>
      <c r="L310" s="35"/>
      <c r="M310" s="35"/>
      <c r="N310" s="35"/>
      <c r="O310" s="36"/>
    </row>
    <row r="311" customFormat="false" ht="15" hidden="false" customHeight="false" outlineLevel="0" collapsed="false">
      <c r="A311" s="35"/>
      <c r="B311" s="35"/>
      <c r="C311" s="35"/>
      <c r="D311" s="35"/>
      <c r="E311" s="36"/>
      <c r="F311" s="38" t="str">
        <f aca="false">IF(E311="","",IFERROR(LOOKUP(2,1/(ISNUMBER(SEARCH(KW_Terms,E311))*(KW_Terms&lt;&gt;"")*(KW_Suggest&lt;&gt;"")),KW_Suggest),"No rule matched"))</f>
        <v/>
      </c>
      <c r="G311" s="35"/>
      <c r="H311" s="35"/>
      <c r="I311" s="36"/>
      <c r="J311" s="35"/>
      <c r="K311" s="35"/>
      <c r="L311" s="35"/>
      <c r="M311" s="35"/>
      <c r="N311" s="35"/>
      <c r="O311" s="36"/>
    </row>
    <row r="312" customFormat="false" ht="15" hidden="false" customHeight="false" outlineLevel="0" collapsed="false">
      <c r="A312" s="35"/>
      <c r="B312" s="35"/>
      <c r="C312" s="35"/>
      <c r="D312" s="35"/>
      <c r="E312" s="36"/>
      <c r="F312" s="38" t="str">
        <f aca="false">IF(E312="","",IFERROR(LOOKUP(2,1/(ISNUMBER(SEARCH(KW_Terms,E312))*(KW_Terms&lt;&gt;"")*(KW_Suggest&lt;&gt;"")),KW_Suggest),"No rule matched"))</f>
        <v/>
      </c>
      <c r="G312" s="35"/>
      <c r="H312" s="35"/>
      <c r="I312" s="36"/>
      <c r="J312" s="35"/>
      <c r="K312" s="35"/>
      <c r="L312" s="35"/>
      <c r="M312" s="35"/>
      <c r="N312" s="35"/>
      <c r="O312" s="36"/>
    </row>
    <row r="313" customFormat="false" ht="15" hidden="false" customHeight="false" outlineLevel="0" collapsed="false">
      <c r="A313" s="35"/>
      <c r="B313" s="35"/>
      <c r="C313" s="35"/>
      <c r="D313" s="35"/>
      <c r="E313" s="36"/>
      <c r="F313" s="38" t="str">
        <f aca="false">IF(E313="","",IFERROR(LOOKUP(2,1/(ISNUMBER(SEARCH(KW_Terms,E313))*(KW_Terms&lt;&gt;"")*(KW_Suggest&lt;&gt;"")),KW_Suggest),"No rule matched"))</f>
        <v/>
      </c>
      <c r="G313" s="35"/>
      <c r="H313" s="35"/>
      <c r="I313" s="36"/>
      <c r="J313" s="35"/>
      <c r="K313" s="35"/>
      <c r="L313" s="35"/>
      <c r="M313" s="35"/>
      <c r="N313" s="35"/>
      <c r="O313" s="36"/>
    </row>
    <row r="314" customFormat="false" ht="15" hidden="false" customHeight="false" outlineLevel="0" collapsed="false">
      <c r="A314" s="35"/>
      <c r="B314" s="35"/>
      <c r="C314" s="35"/>
      <c r="D314" s="35"/>
      <c r="E314" s="36"/>
      <c r="F314" s="38" t="str">
        <f aca="false">IF(E314="","",IFERROR(LOOKUP(2,1/(ISNUMBER(SEARCH(KW_Terms,E314))*(KW_Terms&lt;&gt;"")*(KW_Suggest&lt;&gt;"")),KW_Suggest),"No rule matched"))</f>
        <v/>
      </c>
      <c r="G314" s="35"/>
      <c r="H314" s="35"/>
      <c r="I314" s="36"/>
      <c r="J314" s="35"/>
      <c r="K314" s="35"/>
      <c r="L314" s="35"/>
      <c r="M314" s="35"/>
      <c r="N314" s="35"/>
      <c r="O314" s="36"/>
    </row>
    <row r="315" customFormat="false" ht="15" hidden="false" customHeight="false" outlineLevel="0" collapsed="false">
      <c r="A315" s="35"/>
      <c r="B315" s="35"/>
      <c r="C315" s="35"/>
      <c r="D315" s="35"/>
      <c r="E315" s="36"/>
      <c r="F315" s="38" t="str">
        <f aca="false">IF(E315="","",IFERROR(LOOKUP(2,1/(ISNUMBER(SEARCH(KW_Terms,E315))*(KW_Terms&lt;&gt;"")*(KW_Suggest&lt;&gt;"")),KW_Suggest),"No rule matched"))</f>
        <v/>
      </c>
      <c r="G315" s="35"/>
      <c r="H315" s="35"/>
      <c r="I315" s="36"/>
      <c r="J315" s="35"/>
      <c r="K315" s="35"/>
      <c r="L315" s="35"/>
      <c r="M315" s="35"/>
      <c r="N315" s="35"/>
      <c r="O315" s="36"/>
    </row>
    <row r="316" customFormat="false" ht="15" hidden="false" customHeight="false" outlineLevel="0" collapsed="false">
      <c r="A316" s="35"/>
      <c r="B316" s="35"/>
      <c r="C316" s="35"/>
      <c r="D316" s="35"/>
      <c r="E316" s="36"/>
      <c r="F316" s="38" t="str">
        <f aca="false">IF(E316="","",IFERROR(LOOKUP(2,1/(ISNUMBER(SEARCH(KW_Terms,E316))*(KW_Terms&lt;&gt;"")*(KW_Suggest&lt;&gt;"")),KW_Suggest),"No rule matched"))</f>
        <v/>
      </c>
      <c r="G316" s="35"/>
      <c r="H316" s="35"/>
      <c r="I316" s="36"/>
      <c r="J316" s="35"/>
      <c r="K316" s="35"/>
      <c r="L316" s="35"/>
      <c r="M316" s="35"/>
      <c r="N316" s="35"/>
      <c r="O316" s="36"/>
    </row>
    <row r="317" customFormat="false" ht="15" hidden="false" customHeight="false" outlineLevel="0" collapsed="false">
      <c r="A317" s="35"/>
      <c r="B317" s="35"/>
      <c r="C317" s="35"/>
      <c r="D317" s="35"/>
      <c r="E317" s="36"/>
      <c r="F317" s="38" t="str">
        <f aca="false">IF(E317="","",IFERROR(LOOKUP(2,1/(ISNUMBER(SEARCH(KW_Terms,E317))*(KW_Terms&lt;&gt;"")*(KW_Suggest&lt;&gt;"")),KW_Suggest),"No rule matched"))</f>
        <v/>
      </c>
      <c r="G317" s="35"/>
      <c r="H317" s="35"/>
      <c r="I317" s="36"/>
      <c r="J317" s="35"/>
      <c r="K317" s="35"/>
      <c r="L317" s="35"/>
      <c r="M317" s="35"/>
      <c r="N317" s="35"/>
      <c r="O317" s="36"/>
    </row>
    <row r="318" customFormat="false" ht="15" hidden="false" customHeight="false" outlineLevel="0" collapsed="false">
      <c r="A318" s="35"/>
      <c r="B318" s="35"/>
      <c r="C318" s="35"/>
      <c r="D318" s="35"/>
      <c r="E318" s="36"/>
      <c r="F318" s="38" t="str">
        <f aca="false">IF(E318="","",IFERROR(LOOKUP(2,1/(ISNUMBER(SEARCH(KW_Terms,E318))*(KW_Terms&lt;&gt;"")*(KW_Suggest&lt;&gt;"")),KW_Suggest),"No rule matched"))</f>
        <v/>
      </c>
      <c r="G318" s="35"/>
      <c r="H318" s="35"/>
      <c r="I318" s="36"/>
      <c r="J318" s="35"/>
      <c r="K318" s="35"/>
      <c r="L318" s="35"/>
      <c r="M318" s="35"/>
      <c r="N318" s="35"/>
      <c r="O318" s="36"/>
    </row>
    <row r="319" customFormat="false" ht="15" hidden="false" customHeight="false" outlineLevel="0" collapsed="false">
      <c r="A319" s="35"/>
      <c r="B319" s="35"/>
      <c r="C319" s="35"/>
      <c r="D319" s="35"/>
      <c r="E319" s="36"/>
      <c r="F319" s="38" t="str">
        <f aca="false">IF(E319="","",IFERROR(LOOKUP(2,1/(ISNUMBER(SEARCH(KW_Terms,E319))*(KW_Terms&lt;&gt;"")*(KW_Suggest&lt;&gt;"")),KW_Suggest),"No rule matched"))</f>
        <v/>
      </c>
      <c r="G319" s="35"/>
      <c r="H319" s="35"/>
      <c r="I319" s="36"/>
      <c r="J319" s="35"/>
      <c r="K319" s="35"/>
      <c r="L319" s="35"/>
      <c r="M319" s="35"/>
      <c r="N319" s="35"/>
      <c r="O319" s="36"/>
    </row>
    <row r="320" customFormat="false" ht="15" hidden="false" customHeight="false" outlineLevel="0" collapsed="false">
      <c r="A320" s="35"/>
      <c r="B320" s="35"/>
      <c r="C320" s="35"/>
      <c r="D320" s="35"/>
      <c r="E320" s="36"/>
      <c r="F320" s="38" t="str">
        <f aca="false">IF(E320="","",IFERROR(LOOKUP(2,1/(ISNUMBER(SEARCH(KW_Terms,E320))*(KW_Terms&lt;&gt;"")*(KW_Suggest&lt;&gt;"")),KW_Suggest),"No rule matched"))</f>
        <v/>
      </c>
      <c r="G320" s="35"/>
      <c r="H320" s="35"/>
      <c r="I320" s="36"/>
      <c r="J320" s="35"/>
      <c r="K320" s="35"/>
      <c r="L320" s="35"/>
      <c r="M320" s="35"/>
      <c r="N320" s="35"/>
      <c r="O320" s="36"/>
    </row>
    <row r="321" customFormat="false" ht="15" hidden="false" customHeight="false" outlineLevel="0" collapsed="false">
      <c r="A321" s="35"/>
      <c r="B321" s="35"/>
      <c r="C321" s="35"/>
      <c r="D321" s="35"/>
      <c r="E321" s="36"/>
      <c r="F321" s="38" t="str">
        <f aca="false">IF(E321="","",IFERROR(LOOKUP(2,1/(ISNUMBER(SEARCH(KW_Terms,E321))*(KW_Terms&lt;&gt;"")*(KW_Suggest&lt;&gt;"")),KW_Suggest),"No rule matched"))</f>
        <v/>
      </c>
      <c r="G321" s="35"/>
      <c r="H321" s="35"/>
      <c r="I321" s="36"/>
      <c r="J321" s="35"/>
      <c r="K321" s="35"/>
      <c r="L321" s="35"/>
      <c r="M321" s="35"/>
      <c r="N321" s="35"/>
      <c r="O321" s="36"/>
    </row>
    <row r="322" customFormat="false" ht="15" hidden="false" customHeight="false" outlineLevel="0" collapsed="false">
      <c r="A322" s="35"/>
      <c r="B322" s="35"/>
      <c r="C322" s="35"/>
      <c r="D322" s="35"/>
      <c r="E322" s="36"/>
      <c r="F322" s="38" t="str">
        <f aca="false">IF(E322="","",IFERROR(LOOKUP(2,1/(ISNUMBER(SEARCH(KW_Terms,E322))*(KW_Terms&lt;&gt;"")*(KW_Suggest&lt;&gt;"")),KW_Suggest),"No rule matched"))</f>
        <v/>
      </c>
      <c r="G322" s="35"/>
      <c r="H322" s="35"/>
      <c r="I322" s="36"/>
      <c r="J322" s="35"/>
      <c r="K322" s="35"/>
      <c r="L322" s="35"/>
      <c r="M322" s="35"/>
      <c r="N322" s="35"/>
      <c r="O322" s="36"/>
    </row>
    <row r="323" customFormat="false" ht="15" hidden="false" customHeight="false" outlineLevel="0" collapsed="false">
      <c r="A323" s="35"/>
      <c r="B323" s="35"/>
      <c r="C323" s="35"/>
      <c r="D323" s="35"/>
      <c r="E323" s="36"/>
      <c r="F323" s="38" t="str">
        <f aca="false">IF(E323="","",IFERROR(LOOKUP(2,1/(ISNUMBER(SEARCH(KW_Terms,E323))*(KW_Terms&lt;&gt;"")*(KW_Suggest&lt;&gt;"")),KW_Suggest),"No rule matched"))</f>
        <v/>
      </c>
      <c r="G323" s="35"/>
      <c r="H323" s="35"/>
      <c r="I323" s="36"/>
      <c r="J323" s="35"/>
      <c r="K323" s="35"/>
      <c r="L323" s="35"/>
      <c r="M323" s="35"/>
      <c r="N323" s="35"/>
      <c r="O323" s="36"/>
    </row>
    <row r="324" customFormat="false" ht="15" hidden="false" customHeight="false" outlineLevel="0" collapsed="false">
      <c r="A324" s="35"/>
      <c r="B324" s="35"/>
      <c r="C324" s="35"/>
      <c r="D324" s="35"/>
      <c r="E324" s="36"/>
      <c r="F324" s="38" t="str">
        <f aca="false">IF(E324="","",IFERROR(LOOKUP(2,1/(ISNUMBER(SEARCH(KW_Terms,E324))*(KW_Terms&lt;&gt;"")*(KW_Suggest&lt;&gt;"")),KW_Suggest),"No rule matched"))</f>
        <v/>
      </c>
      <c r="G324" s="35"/>
      <c r="H324" s="35"/>
      <c r="I324" s="36"/>
      <c r="J324" s="35"/>
      <c r="K324" s="35"/>
      <c r="L324" s="35"/>
      <c r="M324" s="35"/>
      <c r="N324" s="35"/>
      <c r="O324" s="36"/>
    </row>
    <row r="325" customFormat="false" ht="15" hidden="false" customHeight="false" outlineLevel="0" collapsed="false">
      <c r="A325" s="35"/>
      <c r="B325" s="35"/>
      <c r="C325" s="35"/>
      <c r="D325" s="35"/>
      <c r="E325" s="36"/>
      <c r="F325" s="38" t="str">
        <f aca="false">IF(E325="","",IFERROR(LOOKUP(2,1/(ISNUMBER(SEARCH(KW_Terms,E325))*(KW_Terms&lt;&gt;"")*(KW_Suggest&lt;&gt;"")),KW_Suggest),"No rule matched"))</f>
        <v/>
      </c>
      <c r="G325" s="35"/>
      <c r="H325" s="35"/>
      <c r="I325" s="36"/>
      <c r="J325" s="35"/>
      <c r="K325" s="35"/>
      <c r="L325" s="35"/>
      <c r="M325" s="35"/>
      <c r="N325" s="35"/>
      <c r="O325" s="36"/>
    </row>
    <row r="326" customFormat="false" ht="15" hidden="false" customHeight="false" outlineLevel="0" collapsed="false">
      <c r="A326" s="35"/>
      <c r="B326" s="35"/>
      <c r="C326" s="35"/>
      <c r="D326" s="35"/>
      <c r="E326" s="36"/>
      <c r="F326" s="38" t="str">
        <f aca="false">IF(E326="","",IFERROR(LOOKUP(2,1/(ISNUMBER(SEARCH(KW_Terms,E326))*(KW_Terms&lt;&gt;"")*(KW_Suggest&lt;&gt;"")),KW_Suggest),"No rule matched"))</f>
        <v/>
      </c>
      <c r="G326" s="35"/>
      <c r="H326" s="35"/>
      <c r="I326" s="36"/>
      <c r="J326" s="35"/>
      <c r="K326" s="35"/>
      <c r="L326" s="35"/>
      <c r="M326" s="35"/>
      <c r="N326" s="35"/>
      <c r="O326" s="36"/>
    </row>
    <row r="327" customFormat="false" ht="15" hidden="false" customHeight="false" outlineLevel="0" collapsed="false">
      <c r="A327" s="35"/>
      <c r="B327" s="35"/>
      <c r="C327" s="35"/>
      <c r="D327" s="35"/>
      <c r="E327" s="36"/>
      <c r="F327" s="38" t="str">
        <f aca="false">IF(E327="","",IFERROR(LOOKUP(2,1/(ISNUMBER(SEARCH(KW_Terms,E327))*(KW_Terms&lt;&gt;"")*(KW_Suggest&lt;&gt;"")),KW_Suggest),"No rule matched"))</f>
        <v/>
      </c>
      <c r="G327" s="35"/>
      <c r="H327" s="35"/>
      <c r="I327" s="36"/>
      <c r="J327" s="35"/>
      <c r="K327" s="35"/>
      <c r="L327" s="35"/>
      <c r="M327" s="35"/>
      <c r="N327" s="35"/>
      <c r="O327" s="36"/>
    </row>
    <row r="328" customFormat="false" ht="15" hidden="false" customHeight="false" outlineLevel="0" collapsed="false">
      <c r="A328" s="35"/>
      <c r="B328" s="35"/>
      <c r="C328" s="35"/>
      <c r="D328" s="35"/>
      <c r="E328" s="36"/>
      <c r="F328" s="38" t="str">
        <f aca="false">IF(E328="","",IFERROR(LOOKUP(2,1/(ISNUMBER(SEARCH(KW_Terms,E328))*(KW_Terms&lt;&gt;"")*(KW_Suggest&lt;&gt;"")),KW_Suggest),"No rule matched"))</f>
        <v/>
      </c>
      <c r="G328" s="35"/>
      <c r="H328" s="35"/>
      <c r="I328" s="36"/>
      <c r="J328" s="35"/>
      <c r="K328" s="35"/>
      <c r="L328" s="35"/>
      <c r="M328" s="35"/>
      <c r="N328" s="35"/>
      <c r="O328" s="36"/>
    </row>
    <row r="329" customFormat="false" ht="15" hidden="false" customHeight="false" outlineLevel="0" collapsed="false">
      <c r="A329" s="35"/>
      <c r="B329" s="35"/>
      <c r="C329" s="35"/>
      <c r="D329" s="35"/>
      <c r="E329" s="36"/>
      <c r="F329" s="38" t="str">
        <f aca="false">IF(E329="","",IFERROR(LOOKUP(2,1/(ISNUMBER(SEARCH(KW_Terms,E329))*(KW_Terms&lt;&gt;"")*(KW_Suggest&lt;&gt;"")),KW_Suggest),"No rule matched"))</f>
        <v/>
      </c>
      <c r="G329" s="35"/>
      <c r="H329" s="35"/>
      <c r="I329" s="36"/>
      <c r="J329" s="35"/>
      <c r="K329" s="35"/>
      <c r="L329" s="35"/>
      <c r="M329" s="35"/>
      <c r="N329" s="35"/>
      <c r="O329" s="36"/>
    </row>
    <row r="330" customFormat="false" ht="15" hidden="false" customHeight="false" outlineLevel="0" collapsed="false">
      <c r="A330" s="35"/>
      <c r="B330" s="35"/>
      <c r="C330" s="35"/>
      <c r="D330" s="35"/>
      <c r="E330" s="36"/>
      <c r="F330" s="38" t="str">
        <f aca="false">IF(E330="","",IFERROR(LOOKUP(2,1/(ISNUMBER(SEARCH(KW_Terms,E330))*(KW_Terms&lt;&gt;"")*(KW_Suggest&lt;&gt;"")),KW_Suggest),"No rule matched"))</f>
        <v/>
      </c>
      <c r="G330" s="35"/>
      <c r="H330" s="35"/>
      <c r="I330" s="36"/>
      <c r="J330" s="35"/>
      <c r="K330" s="35"/>
      <c r="L330" s="35"/>
      <c r="M330" s="35"/>
      <c r="N330" s="35"/>
      <c r="O330" s="36"/>
    </row>
    <row r="331" customFormat="false" ht="15" hidden="false" customHeight="false" outlineLevel="0" collapsed="false">
      <c r="A331" s="35"/>
      <c r="B331" s="35"/>
      <c r="C331" s="35"/>
      <c r="D331" s="35"/>
      <c r="E331" s="36"/>
      <c r="F331" s="38" t="str">
        <f aca="false">IF(E331="","",IFERROR(LOOKUP(2,1/(ISNUMBER(SEARCH(KW_Terms,E331))*(KW_Terms&lt;&gt;"")*(KW_Suggest&lt;&gt;"")),KW_Suggest),"No rule matched"))</f>
        <v/>
      </c>
      <c r="G331" s="35"/>
      <c r="H331" s="35"/>
      <c r="I331" s="36"/>
      <c r="J331" s="35"/>
      <c r="K331" s="35"/>
      <c r="L331" s="35"/>
      <c r="M331" s="35"/>
      <c r="N331" s="35"/>
      <c r="O331" s="36"/>
    </row>
    <row r="332" customFormat="false" ht="15" hidden="false" customHeight="false" outlineLevel="0" collapsed="false">
      <c r="A332" s="35"/>
      <c r="B332" s="35"/>
      <c r="C332" s="35"/>
      <c r="D332" s="35"/>
      <c r="E332" s="36"/>
      <c r="F332" s="38" t="str">
        <f aca="false">IF(E332="","",IFERROR(LOOKUP(2,1/(ISNUMBER(SEARCH(KW_Terms,E332))*(KW_Terms&lt;&gt;"")*(KW_Suggest&lt;&gt;"")),KW_Suggest),"No rule matched"))</f>
        <v/>
      </c>
      <c r="G332" s="35"/>
      <c r="H332" s="35"/>
      <c r="I332" s="36"/>
      <c r="J332" s="35"/>
      <c r="K332" s="35"/>
      <c r="L332" s="35"/>
      <c r="M332" s="35"/>
      <c r="N332" s="35"/>
      <c r="O332" s="36"/>
    </row>
    <row r="333" customFormat="false" ht="15" hidden="false" customHeight="false" outlineLevel="0" collapsed="false">
      <c r="A333" s="35"/>
      <c r="B333" s="35"/>
      <c r="C333" s="35"/>
      <c r="D333" s="35"/>
      <c r="E333" s="36"/>
      <c r="F333" s="38" t="str">
        <f aca="false">IF(E333="","",IFERROR(LOOKUP(2,1/(ISNUMBER(SEARCH(KW_Terms,E333))*(KW_Terms&lt;&gt;"")*(KW_Suggest&lt;&gt;"")),KW_Suggest),"No rule matched"))</f>
        <v/>
      </c>
      <c r="G333" s="35"/>
      <c r="H333" s="35"/>
      <c r="I333" s="36"/>
      <c r="J333" s="35"/>
      <c r="K333" s="35"/>
      <c r="L333" s="35"/>
      <c r="M333" s="35"/>
      <c r="N333" s="35"/>
      <c r="O333" s="36"/>
    </row>
    <row r="334" customFormat="false" ht="15" hidden="false" customHeight="false" outlineLevel="0" collapsed="false">
      <c r="A334" s="35"/>
      <c r="B334" s="35"/>
      <c r="C334" s="35"/>
      <c r="D334" s="35"/>
      <c r="E334" s="36"/>
      <c r="F334" s="38" t="str">
        <f aca="false">IF(E334="","",IFERROR(LOOKUP(2,1/(ISNUMBER(SEARCH(KW_Terms,E334))*(KW_Terms&lt;&gt;"")*(KW_Suggest&lt;&gt;"")),KW_Suggest),"No rule matched"))</f>
        <v/>
      </c>
      <c r="G334" s="35"/>
      <c r="H334" s="35"/>
      <c r="I334" s="36"/>
      <c r="J334" s="35"/>
      <c r="K334" s="35"/>
      <c r="L334" s="35"/>
      <c r="M334" s="35"/>
      <c r="N334" s="35"/>
      <c r="O334" s="36"/>
    </row>
    <row r="335" customFormat="false" ht="15" hidden="false" customHeight="false" outlineLevel="0" collapsed="false">
      <c r="A335" s="35"/>
      <c r="B335" s="35"/>
      <c r="C335" s="35"/>
      <c r="D335" s="35"/>
      <c r="E335" s="36"/>
      <c r="F335" s="38" t="str">
        <f aca="false">IF(E335="","",IFERROR(LOOKUP(2,1/(ISNUMBER(SEARCH(KW_Terms,E335))*(KW_Terms&lt;&gt;"")*(KW_Suggest&lt;&gt;"")),KW_Suggest),"No rule matched"))</f>
        <v/>
      </c>
      <c r="G335" s="35"/>
      <c r="H335" s="35"/>
      <c r="I335" s="36"/>
      <c r="J335" s="35"/>
      <c r="K335" s="35"/>
      <c r="L335" s="35"/>
      <c r="M335" s="35"/>
      <c r="N335" s="35"/>
      <c r="O335" s="36"/>
    </row>
    <row r="336" customFormat="false" ht="15" hidden="false" customHeight="false" outlineLevel="0" collapsed="false">
      <c r="A336" s="35"/>
      <c r="B336" s="35"/>
      <c r="C336" s="35"/>
      <c r="D336" s="35"/>
      <c r="E336" s="36"/>
      <c r="F336" s="38" t="str">
        <f aca="false">IF(E336="","",IFERROR(LOOKUP(2,1/(ISNUMBER(SEARCH(KW_Terms,E336))*(KW_Terms&lt;&gt;"")*(KW_Suggest&lt;&gt;"")),KW_Suggest),"No rule matched"))</f>
        <v/>
      </c>
      <c r="G336" s="35"/>
      <c r="H336" s="35"/>
      <c r="I336" s="36"/>
      <c r="J336" s="35"/>
      <c r="K336" s="35"/>
      <c r="L336" s="35"/>
      <c r="M336" s="35"/>
      <c r="N336" s="35"/>
      <c r="O336" s="36"/>
    </row>
    <row r="337" customFormat="false" ht="15" hidden="false" customHeight="false" outlineLevel="0" collapsed="false">
      <c r="A337" s="35"/>
      <c r="B337" s="35"/>
      <c r="C337" s="35"/>
      <c r="D337" s="35"/>
      <c r="E337" s="36"/>
      <c r="F337" s="38" t="str">
        <f aca="false">IF(E337="","",IFERROR(LOOKUP(2,1/(ISNUMBER(SEARCH(KW_Terms,E337))*(KW_Terms&lt;&gt;"")*(KW_Suggest&lt;&gt;"")),KW_Suggest),"No rule matched"))</f>
        <v/>
      </c>
      <c r="G337" s="35"/>
      <c r="H337" s="35"/>
      <c r="I337" s="36"/>
      <c r="J337" s="35"/>
      <c r="K337" s="35"/>
      <c r="L337" s="35"/>
      <c r="M337" s="35"/>
      <c r="N337" s="35"/>
      <c r="O337" s="36"/>
    </row>
    <row r="338" customFormat="false" ht="15" hidden="false" customHeight="false" outlineLevel="0" collapsed="false">
      <c r="A338" s="35"/>
      <c r="B338" s="35"/>
      <c r="C338" s="35"/>
      <c r="D338" s="35"/>
      <c r="E338" s="36"/>
      <c r="F338" s="38" t="str">
        <f aca="false">IF(E338="","",IFERROR(LOOKUP(2,1/(ISNUMBER(SEARCH(KW_Terms,E338))*(KW_Terms&lt;&gt;"")*(KW_Suggest&lt;&gt;"")),KW_Suggest),"No rule matched"))</f>
        <v/>
      </c>
      <c r="G338" s="35"/>
      <c r="H338" s="35"/>
      <c r="I338" s="36"/>
      <c r="J338" s="35"/>
      <c r="K338" s="35"/>
      <c r="L338" s="35"/>
      <c r="M338" s="35"/>
      <c r="N338" s="35"/>
      <c r="O338" s="36"/>
    </row>
    <row r="339" customFormat="false" ht="15" hidden="false" customHeight="false" outlineLevel="0" collapsed="false">
      <c r="A339" s="35"/>
      <c r="B339" s="35"/>
      <c r="C339" s="35"/>
      <c r="D339" s="35"/>
      <c r="E339" s="36"/>
      <c r="F339" s="38" t="str">
        <f aca="false">IF(E339="","",IFERROR(LOOKUP(2,1/(ISNUMBER(SEARCH(KW_Terms,E339))*(KW_Terms&lt;&gt;"")*(KW_Suggest&lt;&gt;"")),KW_Suggest),"No rule matched"))</f>
        <v/>
      </c>
      <c r="G339" s="35"/>
      <c r="H339" s="35"/>
      <c r="I339" s="36"/>
      <c r="J339" s="35"/>
      <c r="K339" s="35"/>
      <c r="L339" s="35"/>
      <c r="M339" s="35"/>
      <c r="N339" s="35"/>
      <c r="O339" s="36"/>
    </row>
    <row r="340" customFormat="false" ht="15" hidden="false" customHeight="false" outlineLevel="0" collapsed="false">
      <c r="A340" s="35"/>
      <c r="B340" s="35"/>
      <c r="C340" s="35"/>
      <c r="D340" s="35"/>
      <c r="E340" s="36"/>
      <c r="F340" s="38" t="str">
        <f aca="false">IF(E340="","",IFERROR(LOOKUP(2,1/(ISNUMBER(SEARCH(KW_Terms,E340))*(KW_Terms&lt;&gt;"")*(KW_Suggest&lt;&gt;"")),KW_Suggest),"No rule matched"))</f>
        <v/>
      </c>
      <c r="G340" s="35"/>
      <c r="H340" s="35"/>
      <c r="I340" s="36"/>
      <c r="J340" s="35"/>
      <c r="K340" s="35"/>
      <c r="L340" s="35"/>
      <c r="M340" s="35"/>
      <c r="N340" s="35"/>
      <c r="O340" s="36"/>
    </row>
    <row r="341" customFormat="false" ht="15" hidden="false" customHeight="false" outlineLevel="0" collapsed="false">
      <c r="A341" s="35"/>
      <c r="B341" s="35"/>
      <c r="C341" s="35"/>
      <c r="D341" s="35"/>
      <c r="E341" s="36"/>
      <c r="F341" s="38" t="str">
        <f aca="false">IF(E341="","",IFERROR(LOOKUP(2,1/(ISNUMBER(SEARCH(KW_Terms,E341))*(KW_Terms&lt;&gt;"")*(KW_Suggest&lt;&gt;"")),KW_Suggest),"No rule matched"))</f>
        <v/>
      </c>
      <c r="G341" s="35"/>
      <c r="H341" s="35"/>
      <c r="I341" s="36"/>
      <c r="J341" s="35"/>
      <c r="K341" s="35"/>
      <c r="L341" s="35"/>
      <c r="M341" s="35"/>
      <c r="N341" s="35"/>
      <c r="O341" s="36"/>
    </row>
    <row r="342" customFormat="false" ht="15" hidden="false" customHeight="false" outlineLevel="0" collapsed="false">
      <c r="A342" s="35"/>
      <c r="B342" s="35"/>
      <c r="C342" s="35"/>
      <c r="D342" s="35"/>
      <c r="E342" s="36"/>
      <c r="F342" s="38" t="str">
        <f aca="false">IF(E342="","",IFERROR(LOOKUP(2,1/(ISNUMBER(SEARCH(KW_Terms,E342))*(KW_Terms&lt;&gt;"")*(KW_Suggest&lt;&gt;"")),KW_Suggest),"No rule matched"))</f>
        <v/>
      </c>
      <c r="G342" s="35"/>
      <c r="H342" s="35"/>
      <c r="I342" s="36"/>
      <c r="J342" s="35"/>
      <c r="K342" s="35"/>
      <c r="L342" s="35"/>
      <c r="M342" s="35"/>
      <c r="N342" s="35"/>
      <c r="O342" s="36"/>
    </row>
    <row r="343" customFormat="false" ht="15" hidden="false" customHeight="false" outlineLevel="0" collapsed="false">
      <c r="A343" s="35"/>
      <c r="B343" s="35"/>
      <c r="C343" s="35"/>
      <c r="D343" s="35"/>
      <c r="E343" s="36"/>
      <c r="F343" s="38" t="str">
        <f aca="false">IF(E343="","",IFERROR(LOOKUP(2,1/(ISNUMBER(SEARCH(KW_Terms,E343))*(KW_Terms&lt;&gt;"")*(KW_Suggest&lt;&gt;"")),KW_Suggest),"No rule matched"))</f>
        <v/>
      </c>
      <c r="G343" s="35"/>
      <c r="H343" s="35"/>
      <c r="I343" s="36"/>
      <c r="J343" s="35"/>
      <c r="K343" s="35"/>
      <c r="L343" s="35"/>
      <c r="M343" s="35"/>
      <c r="N343" s="35"/>
      <c r="O343" s="36"/>
    </row>
    <row r="344" customFormat="false" ht="15" hidden="false" customHeight="false" outlineLevel="0" collapsed="false">
      <c r="A344" s="35"/>
      <c r="B344" s="35"/>
      <c r="C344" s="35"/>
      <c r="D344" s="35"/>
      <c r="E344" s="36"/>
      <c r="F344" s="38" t="str">
        <f aca="false">IF(E344="","",IFERROR(LOOKUP(2,1/(ISNUMBER(SEARCH(KW_Terms,E344))*(KW_Terms&lt;&gt;"")*(KW_Suggest&lt;&gt;"")),KW_Suggest),"No rule matched"))</f>
        <v/>
      </c>
      <c r="G344" s="35"/>
      <c r="H344" s="35"/>
      <c r="I344" s="36"/>
      <c r="J344" s="35"/>
      <c r="K344" s="35"/>
      <c r="L344" s="35"/>
      <c r="M344" s="35"/>
      <c r="N344" s="35"/>
      <c r="O344" s="36"/>
    </row>
    <row r="345" customFormat="false" ht="15" hidden="false" customHeight="false" outlineLevel="0" collapsed="false">
      <c r="A345" s="35"/>
      <c r="B345" s="35"/>
      <c r="C345" s="35"/>
      <c r="D345" s="35"/>
      <c r="E345" s="36"/>
      <c r="F345" s="38" t="str">
        <f aca="false">IF(E345="","",IFERROR(LOOKUP(2,1/(ISNUMBER(SEARCH(KW_Terms,E345))*(KW_Terms&lt;&gt;"")*(KW_Suggest&lt;&gt;"")),KW_Suggest),"No rule matched"))</f>
        <v/>
      </c>
      <c r="G345" s="35"/>
      <c r="H345" s="35"/>
      <c r="I345" s="36"/>
      <c r="J345" s="35"/>
      <c r="K345" s="35"/>
      <c r="L345" s="35"/>
      <c r="M345" s="35"/>
      <c r="N345" s="35"/>
      <c r="O345" s="36"/>
    </row>
    <row r="346" customFormat="false" ht="15" hidden="false" customHeight="false" outlineLevel="0" collapsed="false">
      <c r="A346" s="35"/>
      <c r="B346" s="35"/>
      <c r="C346" s="35"/>
      <c r="D346" s="35"/>
      <c r="E346" s="36"/>
      <c r="F346" s="38" t="str">
        <f aca="false">IF(E346="","",IFERROR(LOOKUP(2,1/(ISNUMBER(SEARCH(KW_Terms,E346))*(KW_Terms&lt;&gt;"")*(KW_Suggest&lt;&gt;"")),KW_Suggest),"No rule matched"))</f>
        <v/>
      </c>
      <c r="G346" s="35"/>
      <c r="H346" s="35"/>
      <c r="I346" s="36"/>
      <c r="J346" s="35"/>
      <c r="K346" s="35"/>
      <c r="L346" s="35"/>
      <c r="M346" s="35"/>
      <c r="N346" s="35"/>
      <c r="O346" s="36"/>
    </row>
    <row r="347" customFormat="false" ht="15" hidden="false" customHeight="false" outlineLevel="0" collapsed="false">
      <c r="A347" s="35"/>
      <c r="B347" s="35"/>
      <c r="C347" s="35"/>
      <c r="D347" s="35"/>
      <c r="E347" s="36"/>
      <c r="F347" s="38" t="str">
        <f aca="false">IF(E347="","",IFERROR(LOOKUP(2,1/(ISNUMBER(SEARCH(KW_Terms,E347))*(KW_Terms&lt;&gt;"")*(KW_Suggest&lt;&gt;"")),KW_Suggest),"No rule matched"))</f>
        <v/>
      </c>
      <c r="G347" s="35"/>
      <c r="H347" s="35"/>
      <c r="I347" s="36"/>
      <c r="J347" s="35"/>
      <c r="K347" s="35"/>
      <c r="L347" s="35"/>
      <c r="M347" s="35"/>
      <c r="N347" s="35"/>
      <c r="O347" s="36"/>
    </row>
    <row r="348" customFormat="false" ht="15" hidden="false" customHeight="false" outlineLevel="0" collapsed="false">
      <c r="A348" s="35"/>
      <c r="B348" s="35"/>
      <c r="C348" s="35"/>
      <c r="D348" s="35"/>
      <c r="E348" s="36"/>
      <c r="F348" s="38" t="str">
        <f aca="false">IF(E348="","",IFERROR(LOOKUP(2,1/(ISNUMBER(SEARCH(KW_Terms,E348))*(KW_Terms&lt;&gt;"")*(KW_Suggest&lt;&gt;"")),KW_Suggest),"No rule matched"))</f>
        <v/>
      </c>
      <c r="G348" s="35"/>
      <c r="H348" s="35"/>
      <c r="I348" s="36"/>
      <c r="J348" s="35"/>
      <c r="K348" s="35"/>
      <c r="L348" s="35"/>
      <c r="M348" s="35"/>
      <c r="N348" s="35"/>
      <c r="O348" s="36"/>
    </row>
    <row r="349" customFormat="false" ht="15" hidden="false" customHeight="false" outlineLevel="0" collapsed="false">
      <c r="A349" s="35"/>
      <c r="B349" s="35"/>
      <c r="C349" s="35"/>
      <c r="D349" s="35"/>
      <c r="E349" s="36"/>
      <c r="F349" s="38" t="str">
        <f aca="false">IF(E349="","",IFERROR(LOOKUP(2,1/(ISNUMBER(SEARCH(KW_Terms,E349))*(KW_Terms&lt;&gt;"")*(KW_Suggest&lt;&gt;"")),KW_Suggest),"No rule matched"))</f>
        <v/>
      </c>
      <c r="G349" s="35"/>
      <c r="H349" s="35"/>
      <c r="I349" s="36"/>
      <c r="J349" s="35"/>
      <c r="K349" s="35"/>
      <c r="L349" s="35"/>
      <c r="M349" s="35"/>
      <c r="N349" s="35"/>
      <c r="O349" s="36"/>
    </row>
    <row r="350" customFormat="false" ht="15" hidden="false" customHeight="false" outlineLevel="0" collapsed="false">
      <c r="A350" s="35"/>
      <c r="B350" s="35"/>
      <c r="C350" s="35"/>
      <c r="D350" s="35"/>
      <c r="E350" s="36"/>
      <c r="F350" s="38" t="str">
        <f aca="false">IF(E350="","",IFERROR(LOOKUP(2,1/(ISNUMBER(SEARCH(KW_Terms,E350))*(KW_Terms&lt;&gt;"")*(KW_Suggest&lt;&gt;"")),KW_Suggest),"No rule matched"))</f>
        <v/>
      </c>
      <c r="G350" s="35"/>
      <c r="H350" s="35"/>
      <c r="I350" s="36"/>
      <c r="J350" s="35"/>
      <c r="K350" s="35"/>
      <c r="L350" s="35"/>
      <c r="M350" s="35"/>
      <c r="N350" s="35"/>
      <c r="O350" s="36"/>
    </row>
    <row r="351" customFormat="false" ht="15" hidden="false" customHeight="false" outlineLevel="0" collapsed="false">
      <c r="A351" s="35"/>
      <c r="B351" s="35"/>
      <c r="C351" s="35"/>
      <c r="D351" s="35"/>
      <c r="E351" s="36"/>
      <c r="F351" s="38" t="str">
        <f aca="false">IF(E351="","",IFERROR(LOOKUP(2,1/(ISNUMBER(SEARCH(KW_Terms,E351))*(KW_Terms&lt;&gt;"")*(KW_Suggest&lt;&gt;"")),KW_Suggest),"No rule matched"))</f>
        <v/>
      </c>
      <c r="G351" s="35"/>
      <c r="H351" s="35"/>
      <c r="I351" s="36"/>
      <c r="J351" s="35"/>
      <c r="K351" s="35"/>
      <c r="L351" s="35"/>
      <c r="M351" s="35"/>
      <c r="N351" s="35"/>
      <c r="O351" s="36"/>
    </row>
    <row r="352" customFormat="false" ht="15" hidden="false" customHeight="false" outlineLevel="0" collapsed="false">
      <c r="A352" s="35"/>
      <c r="B352" s="35"/>
      <c r="C352" s="35"/>
      <c r="D352" s="35"/>
      <c r="E352" s="36"/>
      <c r="F352" s="38" t="str">
        <f aca="false">IF(E352="","",IFERROR(LOOKUP(2,1/(ISNUMBER(SEARCH(KW_Terms,E352))*(KW_Terms&lt;&gt;"")*(KW_Suggest&lt;&gt;"")),KW_Suggest),"No rule matched"))</f>
        <v/>
      </c>
      <c r="G352" s="35"/>
      <c r="H352" s="35"/>
      <c r="I352" s="36"/>
      <c r="J352" s="35"/>
      <c r="K352" s="35"/>
      <c r="L352" s="35"/>
      <c r="M352" s="35"/>
      <c r="N352" s="35"/>
      <c r="O352" s="36"/>
    </row>
    <row r="353" customFormat="false" ht="15" hidden="false" customHeight="false" outlineLevel="0" collapsed="false">
      <c r="A353" s="35"/>
      <c r="B353" s="35"/>
      <c r="C353" s="35"/>
      <c r="D353" s="35"/>
      <c r="E353" s="36"/>
      <c r="F353" s="38" t="str">
        <f aca="false">IF(E353="","",IFERROR(LOOKUP(2,1/(ISNUMBER(SEARCH(KW_Terms,E353))*(KW_Terms&lt;&gt;"")*(KW_Suggest&lt;&gt;"")),KW_Suggest),"No rule matched"))</f>
        <v/>
      </c>
      <c r="G353" s="35"/>
      <c r="H353" s="35"/>
      <c r="I353" s="36"/>
      <c r="J353" s="35"/>
      <c r="K353" s="35"/>
      <c r="L353" s="35"/>
      <c r="M353" s="35"/>
      <c r="N353" s="35"/>
      <c r="O353" s="36"/>
    </row>
    <row r="354" customFormat="false" ht="15" hidden="false" customHeight="false" outlineLevel="0" collapsed="false">
      <c r="A354" s="35"/>
      <c r="B354" s="35"/>
      <c r="C354" s="35"/>
      <c r="D354" s="35"/>
      <c r="E354" s="36"/>
      <c r="F354" s="38" t="str">
        <f aca="false">IF(E354="","",IFERROR(LOOKUP(2,1/(ISNUMBER(SEARCH(KW_Terms,E354))*(KW_Terms&lt;&gt;"")*(KW_Suggest&lt;&gt;"")),KW_Suggest),"No rule matched"))</f>
        <v/>
      </c>
      <c r="G354" s="35"/>
      <c r="H354" s="35"/>
      <c r="I354" s="36"/>
      <c r="J354" s="35"/>
      <c r="K354" s="35"/>
      <c r="L354" s="35"/>
      <c r="M354" s="35"/>
      <c r="N354" s="35"/>
      <c r="O354" s="36"/>
    </row>
    <row r="355" customFormat="false" ht="15" hidden="false" customHeight="false" outlineLevel="0" collapsed="false">
      <c r="A355" s="35"/>
      <c r="B355" s="35"/>
      <c r="C355" s="35"/>
      <c r="D355" s="35"/>
      <c r="E355" s="36"/>
      <c r="F355" s="38" t="str">
        <f aca="false">IF(E355="","",IFERROR(LOOKUP(2,1/(ISNUMBER(SEARCH(KW_Terms,E355))*(KW_Terms&lt;&gt;"")*(KW_Suggest&lt;&gt;"")),KW_Suggest),"No rule matched"))</f>
        <v/>
      </c>
      <c r="G355" s="35"/>
      <c r="H355" s="35"/>
      <c r="I355" s="36"/>
      <c r="J355" s="35"/>
      <c r="K355" s="35"/>
      <c r="L355" s="35"/>
      <c r="M355" s="35"/>
      <c r="N355" s="35"/>
      <c r="O355" s="36"/>
    </row>
    <row r="356" customFormat="false" ht="15" hidden="false" customHeight="false" outlineLevel="0" collapsed="false">
      <c r="A356" s="35"/>
      <c r="B356" s="35"/>
      <c r="C356" s="35"/>
      <c r="D356" s="35"/>
      <c r="E356" s="36"/>
      <c r="F356" s="38" t="str">
        <f aca="false">IF(E356="","",IFERROR(LOOKUP(2,1/(ISNUMBER(SEARCH(KW_Terms,E356))*(KW_Terms&lt;&gt;"")*(KW_Suggest&lt;&gt;"")),KW_Suggest),"No rule matched"))</f>
        <v/>
      </c>
      <c r="G356" s="35"/>
      <c r="H356" s="35"/>
      <c r="I356" s="36"/>
      <c r="J356" s="35"/>
      <c r="K356" s="35"/>
      <c r="L356" s="35"/>
      <c r="M356" s="35"/>
      <c r="N356" s="35"/>
      <c r="O356" s="36"/>
    </row>
    <row r="357" customFormat="false" ht="15" hidden="false" customHeight="false" outlineLevel="0" collapsed="false">
      <c r="A357" s="35"/>
      <c r="B357" s="35"/>
      <c r="C357" s="35"/>
      <c r="D357" s="35"/>
      <c r="E357" s="36"/>
      <c r="F357" s="38" t="str">
        <f aca="false">IF(E357="","",IFERROR(LOOKUP(2,1/(ISNUMBER(SEARCH(KW_Terms,E357))*(KW_Terms&lt;&gt;"")*(KW_Suggest&lt;&gt;"")),KW_Suggest),"No rule matched"))</f>
        <v/>
      </c>
      <c r="G357" s="35"/>
      <c r="H357" s="35"/>
      <c r="I357" s="36"/>
      <c r="J357" s="35"/>
      <c r="K357" s="35"/>
      <c r="L357" s="35"/>
      <c r="M357" s="35"/>
      <c r="N357" s="35"/>
      <c r="O357" s="36"/>
    </row>
    <row r="358" customFormat="false" ht="15" hidden="false" customHeight="false" outlineLevel="0" collapsed="false">
      <c r="A358" s="35"/>
      <c r="B358" s="35"/>
      <c r="C358" s="35"/>
      <c r="D358" s="35"/>
      <c r="E358" s="36"/>
      <c r="F358" s="38" t="str">
        <f aca="false">IF(E358="","",IFERROR(LOOKUP(2,1/(ISNUMBER(SEARCH(KW_Terms,E358))*(KW_Terms&lt;&gt;"")*(KW_Suggest&lt;&gt;"")),KW_Suggest),"No rule matched"))</f>
        <v/>
      </c>
      <c r="G358" s="35"/>
      <c r="H358" s="35"/>
      <c r="I358" s="36"/>
      <c r="J358" s="35"/>
      <c r="K358" s="35"/>
      <c r="L358" s="35"/>
      <c r="M358" s="35"/>
      <c r="N358" s="35"/>
      <c r="O358" s="36"/>
    </row>
    <row r="359" customFormat="false" ht="15" hidden="false" customHeight="false" outlineLevel="0" collapsed="false">
      <c r="A359" s="35"/>
      <c r="B359" s="35"/>
      <c r="C359" s="35"/>
      <c r="D359" s="35"/>
      <c r="E359" s="36"/>
      <c r="F359" s="38" t="str">
        <f aca="false">IF(E359="","",IFERROR(LOOKUP(2,1/(ISNUMBER(SEARCH(KW_Terms,E359))*(KW_Terms&lt;&gt;"")*(KW_Suggest&lt;&gt;"")),KW_Suggest),"No rule matched"))</f>
        <v/>
      </c>
      <c r="G359" s="35"/>
      <c r="H359" s="35"/>
      <c r="I359" s="36"/>
      <c r="J359" s="35"/>
      <c r="K359" s="35"/>
      <c r="L359" s="35"/>
      <c r="M359" s="35"/>
      <c r="N359" s="35"/>
      <c r="O359" s="36"/>
    </row>
    <row r="360" customFormat="false" ht="15" hidden="false" customHeight="false" outlineLevel="0" collapsed="false">
      <c r="A360" s="35"/>
      <c r="B360" s="35"/>
      <c r="C360" s="35"/>
      <c r="D360" s="35"/>
      <c r="E360" s="36"/>
      <c r="F360" s="38" t="str">
        <f aca="false">IF(E360="","",IFERROR(LOOKUP(2,1/(ISNUMBER(SEARCH(KW_Terms,E360))*(KW_Terms&lt;&gt;"")*(KW_Suggest&lt;&gt;"")),KW_Suggest),"No rule matched"))</f>
        <v/>
      </c>
      <c r="G360" s="35"/>
      <c r="H360" s="35"/>
      <c r="I360" s="36"/>
      <c r="J360" s="35"/>
      <c r="K360" s="35"/>
      <c r="L360" s="35"/>
      <c r="M360" s="35"/>
      <c r="N360" s="35"/>
      <c r="O360" s="36"/>
    </row>
    <row r="361" customFormat="false" ht="15" hidden="false" customHeight="false" outlineLevel="0" collapsed="false">
      <c r="A361" s="35"/>
      <c r="B361" s="35"/>
      <c r="C361" s="35"/>
      <c r="D361" s="35"/>
      <c r="E361" s="36"/>
      <c r="F361" s="38" t="str">
        <f aca="false">IF(E361="","",IFERROR(LOOKUP(2,1/(ISNUMBER(SEARCH(KW_Terms,E361))*(KW_Terms&lt;&gt;"")*(KW_Suggest&lt;&gt;"")),KW_Suggest),"No rule matched"))</f>
        <v/>
      </c>
      <c r="G361" s="35"/>
      <c r="H361" s="35"/>
      <c r="I361" s="36"/>
      <c r="J361" s="35"/>
      <c r="K361" s="35"/>
      <c r="L361" s="35"/>
      <c r="M361" s="35"/>
      <c r="N361" s="35"/>
      <c r="O361" s="36"/>
    </row>
    <row r="362" customFormat="false" ht="15" hidden="false" customHeight="false" outlineLevel="0" collapsed="false">
      <c r="A362" s="35"/>
      <c r="B362" s="35"/>
      <c r="C362" s="35"/>
      <c r="D362" s="35"/>
      <c r="E362" s="36"/>
      <c r="F362" s="38" t="str">
        <f aca="false">IF(E362="","",IFERROR(LOOKUP(2,1/(ISNUMBER(SEARCH(KW_Terms,E362))*(KW_Terms&lt;&gt;"")*(KW_Suggest&lt;&gt;"")),KW_Suggest),"No rule matched"))</f>
        <v/>
      </c>
      <c r="G362" s="35"/>
      <c r="H362" s="35"/>
      <c r="I362" s="36"/>
      <c r="J362" s="35"/>
      <c r="K362" s="35"/>
      <c r="L362" s="35"/>
      <c r="M362" s="35"/>
      <c r="N362" s="35"/>
      <c r="O362" s="36"/>
    </row>
    <row r="363" customFormat="false" ht="15" hidden="false" customHeight="false" outlineLevel="0" collapsed="false">
      <c r="A363" s="35"/>
      <c r="B363" s="35"/>
      <c r="C363" s="35"/>
      <c r="D363" s="35"/>
      <c r="E363" s="36"/>
      <c r="F363" s="38" t="str">
        <f aca="false">IF(E363="","",IFERROR(LOOKUP(2,1/(ISNUMBER(SEARCH(KW_Terms,E363))*(KW_Terms&lt;&gt;"")*(KW_Suggest&lt;&gt;"")),KW_Suggest),"No rule matched"))</f>
        <v/>
      </c>
      <c r="G363" s="35"/>
      <c r="H363" s="35"/>
      <c r="I363" s="36"/>
      <c r="J363" s="35"/>
      <c r="K363" s="35"/>
      <c r="L363" s="35"/>
      <c r="M363" s="35"/>
      <c r="N363" s="35"/>
      <c r="O363" s="36"/>
    </row>
    <row r="364" customFormat="false" ht="15" hidden="false" customHeight="false" outlineLevel="0" collapsed="false">
      <c r="A364" s="35"/>
      <c r="B364" s="35"/>
      <c r="C364" s="35"/>
      <c r="D364" s="35"/>
      <c r="E364" s="36"/>
      <c r="F364" s="38" t="str">
        <f aca="false">IF(E364="","",IFERROR(LOOKUP(2,1/(ISNUMBER(SEARCH(KW_Terms,E364))*(KW_Terms&lt;&gt;"")*(KW_Suggest&lt;&gt;"")),KW_Suggest),"No rule matched"))</f>
        <v/>
      </c>
      <c r="G364" s="35"/>
      <c r="H364" s="35"/>
      <c r="I364" s="36"/>
      <c r="J364" s="35"/>
      <c r="K364" s="35"/>
      <c r="L364" s="35"/>
      <c r="M364" s="35"/>
      <c r="N364" s="35"/>
      <c r="O364" s="36"/>
    </row>
    <row r="365" customFormat="false" ht="15" hidden="false" customHeight="false" outlineLevel="0" collapsed="false">
      <c r="A365" s="35"/>
      <c r="B365" s="35"/>
      <c r="C365" s="35"/>
      <c r="D365" s="35"/>
      <c r="E365" s="36"/>
      <c r="F365" s="38" t="str">
        <f aca="false">IF(E365="","",IFERROR(LOOKUP(2,1/(ISNUMBER(SEARCH(KW_Terms,E365))*(KW_Terms&lt;&gt;"")*(KW_Suggest&lt;&gt;"")),KW_Suggest),"No rule matched"))</f>
        <v/>
      </c>
      <c r="G365" s="35"/>
      <c r="H365" s="35"/>
      <c r="I365" s="36"/>
      <c r="J365" s="35"/>
      <c r="K365" s="35"/>
      <c r="L365" s="35"/>
      <c r="M365" s="35"/>
      <c r="N365" s="35"/>
      <c r="O365" s="36"/>
    </row>
    <row r="366" customFormat="false" ht="15" hidden="false" customHeight="false" outlineLevel="0" collapsed="false">
      <c r="A366" s="35"/>
      <c r="B366" s="35"/>
      <c r="C366" s="35"/>
      <c r="D366" s="35"/>
      <c r="E366" s="36"/>
      <c r="F366" s="38" t="str">
        <f aca="false">IF(E366="","",IFERROR(LOOKUP(2,1/(ISNUMBER(SEARCH(KW_Terms,E366))*(KW_Terms&lt;&gt;"")*(KW_Suggest&lt;&gt;"")),KW_Suggest),"No rule matched"))</f>
        <v/>
      </c>
      <c r="G366" s="35"/>
      <c r="H366" s="35"/>
      <c r="I366" s="36"/>
      <c r="J366" s="35"/>
      <c r="K366" s="35"/>
      <c r="L366" s="35"/>
      <c r="M366" s="35"/>
      <c r="N366" s="35"/>
      <c r="O366" s="36"/>
    </row>
    <row r="367" customFormat="false" ht="15" hidden="false" customHeight="false" outlineLevel="0" collapsed="false">
      <c r="A367" s="35"/>
      <c r="B367" s="35"/>
      <c r="C367" s="35"/>
      <c r="D367" s="35"/>
      <c r="E367" s="36"/>
      <c r="F367" s="38" t="str">
        <f aca="false">IF(E367="","",IFERROR(LOOKUP(2,1/(ISNUMBER(SEARCH(KW_Terms,E367))*(KW_Terms&lt;&gt;"")*(KW_Suggest&lt;&gt;"")),KW_Suggest),"No rule matched"))</f>
        <v/>
      </c>
      <c r="G367" s="35"/>
      <c r="H367" s="35"/>
      <c r="I367" s="36"/>
      <c r="J367" s="35"/>
      <c r="K367" s="35"/>
      <c r="L367" s="35"/>
      <c r="M367" s="35"/>
      <c r="N367" s="35"/>
      <c r="O367" s="36"/>
    </row>
    <row r="368" customFormat="false" ht="15" hidden="false" customHeight="false" outlineLevel="0" collapsed="false">
      <c r="A368" s="35"/>
      <c r="B368" s="35"/>
      <c r="C368" s="35"/>
      <c r="D368" s="35"/>
      <c r="E368" s="36"/>
      <c r="F368" s="38" t="str">
        <f aca="false">IF(E368="","",IFERROR(LOOKUP(2,1/(ISNUMBER(SEARCH(KW_Terms,E368))*(KW_Terms&lt;&gt;"")*(KW_Suggest&lt;&gt;"")),KW_Suggest),"No rule matched"))</f>
        <v/>
      </c>
      <c r="G368" s="35"/>
      <c r="H368" s="35"/>
      <c r="I368" s="36"/>
      <c r="J368" s="35"/>
      <c r="K368" s="35"/>
      <c r="L368" s="35"/>
      <c r="M368" s="35"/>
      <c r="N368" s="35"/>
      <c r="O368" s="36"/>
    </row>
    <row r="369" customFormat="false" ht="15" hidden="false" customHeight="false" outlineLevel="0" collapsed="false">
      <c r="A369" s="35"/>
      <c r="B369" s="35"/>
      <c r="C369" s="35"/>
      <c r="D369" s="35"/>
      <c r="E369" s="36"/>
      <c r="F369" s="38" t="str">
        <f aca="false">IF(E369="","",IFERROR(LOOKUP(2,1/(ISNUMBER(SEARCH(KW_Terms,E369))*(KW_Terms&lt;&gt;"")*(KW_Suggest&lt;&gt;"")),KW_Suggest),"No rule matched"))</f>
        <v/>
      </c>
      <c r="G369" s="35"/>
      <c r="H369" s="35"/>
      <c r="I369" s="36"/>
      <c r="J369" s="35"/>
      <c r="K369" s="35"/>
      <c r="L369" s="35"/>
      <c r="M369" s="35"/>
      <c r="N369" s="35"/>
      <c r="O369" s="36"/>
    </row>
    <row r="370" customFormat="false" ht="15" hidden="false" customHeight="false" outlineLevel="0" collapsed="false">
      <c r="A370" s="35"/>
      <c r="B370" s="35"/>
      <c r="C370" s="35"/>
      <c r="D370" s="35"/>
      <c r="E370" s="36"/>
      <c r="F370" s="38" t="str">
        <f aca="false">IF(E370="","",IFERROR(LOOKUP(2,1/(ISNUMBER(SEARCH(KW_Terms,E370))*(KW_Terms&lt;&gt;"")*(KW_Suggest&lt;&gt;"")),KW_Suggest),"No rule matched"))</f>
        <v/>
      </c>
      <c r="G370" s="35"/>
      <c r="H370" s="35"/>
      <c r="I370" s="36"/>
      <c r="J370" s="35"/>
      <c r="K370" s="35"/>
      <c r="L370" s="35"/>
      <c r="M370" s="35"/>
      <c r="N370" s="35"/>
      <c r="O370" s="36"/>
    </row>
    <row r="371" customFormat="false" ht="15" hidden="false" customHeight="false" outlineLevel="0" collapsed="false">
      <c r="A371" s="35"/>
      <c r="B371" s="35"/>
      <c r="C371" s="35"/>
      <c r="D371" s="35"/>
      <c r="E371" s="36"/>
      <c r="F371" s="38" t="str">
        <f aca="false">IF(E371="","",IFERROR(LOOKUP(2,1/(ISNUMBER(SEARCH(KW_Terms,E371))*(KW_Terms&lt;&gt;"")*(KW_Suggest&lt;&gt;"")),KW_Suggest),"No rule matched"))</f>
        <v/>
      </c>
      <c r="G371" s="35"/>
      <c r="H371" s="35"/>
      <c r="I371" s="36"/>
      <c r="J371" s="35"/>
      <c r="K371" s="35"/>
      <c r="L371" s="35"/>
      <c r="M371" s="35"/>
      <c r="N371" s="35"/>
      <c r="O371" s="36"/>
    </row>
    <row r="372" customFormat="false" ht="15" hidden="false" customHeight="false" outlineLevel="0" collapsed="false">
      <c r="A372" s="35"/>
      <c r="B372" s="35"/>
      <c r="C372" s="35"/>
      <c r="D372" s="35"/>
      <c r="E372" s="36"/>
      <c r="F372" s="38" t="str">
        <f aca="false">IF(E372="","",IFERROR(LOOKUP(2,1/(ISNUMBER(SEARCH(KW_Terms,E372))*(KW_Terms&lt;&gt;"")*(KW_Suggest&lt;&gt;"")),KW_Suggest),"No rule matched"))</f>
        <v/>
      </c>
      <c r="G372" s="35"/>
      <c r="H372" s="35"/>
      <c r="I372" s="36"/>
      <c r="J372" s="35"/>
      <c r="K372" s="35"/>
      <c r="L372" s="35"/>
      <c r="M372" s="35"/>
      <c r="N372" s="35"/>
      <c r="O372" s="36"/>
    </row>
    <row r="373" customFormat="false" ht="15" hidden="false" customHeight="false" outlineLevel="0" collapsed="false">
      <c r="A373" s="35"/>
      <c r="B373" s="35"/>
      <c r="C373" s="35"/>
      <c r="D373" s="35"/>
      <c r="E373" s="36"/>
      <c r="F373" s="38" t="str">
        <f aca="false">IF(E373="","",IFERROR(LOOKUP(2,1/(ISNUMBER(SEARCH(KW_Terms,E373))*(KW_Terms&lt;&gt;"")*(KW_Suggest&lt;&gt;"")),KW_Suggest),"No rule matched"))</f>
        <v/>
      </c>
      <c r="G373" s="35"/>
      <c r="H373" s="35"/>
      <c r="I373" s="36"/>
      <c r="J373" s="35"/>
      <c r="K373" s="35"/>
      <c r="L373" s="35"/>
      <c r="M373" s="35"/>
      <c r="N373" s="35"/>
      <c r="O373" s="36"/>
    </row>
    <row r="374" customFormat="false" ht="15" hidden="false" customHeight="false" outlineLevel="0" collapsed="false">
      <c r="A374" s="35"/>
      <c r="B374" s="35"/>
      <c r="C374" s="35"/>
      <c r="D374" s="35"/>
      <c r="E374" s="36"/>
      <c r="F374" s="38" t="str">
        <f aca="false">IF(E374="","",IFERROR(LOOKUP(2,1/(ISNUMBER(SEARCH(KW_Terms,E374))*(KW_Terms&lt;&gt;"")*(KW_Suggest&lt;&gt;"")),KW_Suggest),"No rule matched"))</f>
        <v/>
      </c>
      <c r="G374" s="35"/>
      <c r="H374" s="35"/>
      <c r="I374" s="36"/>
      <c r="J374" s="35"/>
      <c r="K374" s="35"/>
      <c r="L374" s="35"/>
      <c r="M374" s="35"/>
      <c r="N374" s="35"/>
      <c r="O374" s="36"/>
    </row>
    <row r="375" customFormat="false" ht="15" hidden="false" customHeight="false" outlineLevel="0" collapsed="false">
      <c r="A375" s="35"/>
      <c r="B375" s="35"/>
      <c r="C375" s="35"/>
      <c r="D375" s="35"/>
      <c r="E375" s="36"/>
      <c r="F375" s="38" t="str">
        <f aca="false">IF(E375="","",IFERROR(LOOKUP(2,1/(ISNUMBER(SEARCH(KW_Terms,E375))*(KW_Terms&lt;&gt;"")*(KW_Suggest&lt;&gt;"")),KW_Suggest),"No rule matched"))</f>
        <v/>
      </c>
      <c r="G375" s="35"/>
      <c r="H375" s="35"/>
      <c r="I375" s="36"/>
      <c r="J375" s="35"/>
      <c r="K375" s="35"/>
      <c r="L375" s="35"/>
      <c r="M375" s="35"/>
      <c r="N375" s="35"/>
      <c r="O375" s="36"/>
    </row>
    <row r="376" customFormat="false" ht="15" hidden="false" customHeight="false" outlineLevel="0" collapsed="false">
      <c r="A376" s="35"/>
      <c r="B376" s="35"/>
      <c r="C376" s="35"/>
      <c r="D376" s="35"/>
      <c r="E376" s="36"/>
      <c r="F376" s="38" t="str">
        <f aca="false">IF(E376="","",IFERROR(LOOKUP(2,1/(ISNUMBER(SEARCH(KW_Terms,E376))*(KW_Terms&lt;&gt;"")*(KW_Suggest&lt;&gt;"")),KW_Suggest),"No rule matched"))</f>
        <v/>
      </c>
      <c r="G376" s="35"/>
      <c r="H376" s="35"/>
      <c r="I376" s="36"/>
      <c r="J376" s="35"/>
      <c r="K376" s="35"/>
      <c r="L376" s="35"/>
      <c r="M376" s="35"/>
      <c r="N376" s="35"/>
      <c r="O376" s="36"/>
    </row>
    <row r="377" customFormat="false" ht="15" hidden="false" customHeight="false" outlineLevel="0" collapsed="false">
      <c r="A377" s="35"/>
      <c r="B377" s="35"/>
      <c r="C377" s="35"/>
      <c r="D377" s="35"/>
      <c r="E377" s="36"/>
      <c r="F377" s="38" t="str">
        <f aca="false">IF(E377="","",IFERROR(LOOKUP(2,1/(ISNUMBER(SEARCH(KW_Terms,E377))*(KW_Terms&lt;&gt;"")*(KW_Suggest&lt;&gt;"")),KW_Suggest),"No rule matched"))</f>
        <v/>
      </c>
      <c r="G377" s="35"/>
      <c r="H377" s="35"/>
      <c r="I377" s="36"/>
      <c r="J377" s="35"/>
      <c r="K377" s="35"/>
      <c r="L377" s="35"/>
      <c r="M377" s="35"/>
      <c r="N377" s="35"/>
      <c r="O377" s="36"/>
    </row>
    <row r="378" customFormat="false" ht="15" hidden="false" customHeight="false" outlineLevel="0" collapsed="false">
      <c r="A378" s="35"/>
      <c r="B378" s="35"/>
      <c r="C378" s="35"/>
      <c r="D378" s="35"/>
      <c r="E378" s="36"/>
      <c r="F378" s="38" t="str">
        <f aca="false">IF(E378="","",IFERROR(LOOKUP(2,1/(ISNUMBER(SEARCH(KW_Terms,E378))*(KW_Terms&lt;&gt;"")*(KW_Suggest&lt;&gt;"")),KW_Suggest),"No rule matched"))</f>
        <v/>
      </c>
      <c r="G378" s="35"/>
      <c r="H378" s="35"/>
      <c r="I378" s="36"/>
      <c r="J378" s="35"/>
      <c r="K378" s="35"/>
      <c r="L378" s="35"/>
      <c r="M378" s="35"/>
      <c r="N378" s="35"/>
      <c r="O378" s="36"/>
    </row>
    <row r="379" customFormat="false" ht="15" hidden="false" customHeight="false" outlineLevel="0" collapsed="false">
      <c r="A379" s="35"/>
      <c r="B379" s="35"/>
      <c r="C379" s="35"/>
      <c r="D379" s="35"/>
      <c r="E379" s="36"/>
      <c r="F379" s="38" t="str">
        <f aca="false">IF(E379="","",IFERROR(LOOKUP(2,1/(ISNUMBER(SEARCH(KW_Terms,E379))*(KW_Terms&lt;&gt;"")*(KW_Suggest&lt;&gt;"")),KW_Suggest),"No rule matched"))</f>
        <v/>
      </c>
      <c r="G379" s="35"/>
      <c r="H379" s="35"/>
      <c r="I379" s="36"/>
      <c r="J379" s="35"/>
      <c r="K379" s="35"/>
      <c r="L379" s="35"/>
      <c r="M379" s="35"/>
      <c r="N379" s="35"/>
      <c r="O379" s="36"/>
    </row>
    <row r="380" customFormat="false" ht="15" hidden="false" customHeight="false" outlineLevel="0" collapsed="false">
      <c r="A380" s="35"/>
      <c r="B380" s="35"/>
      <c r="C380" s="35"/>
      <c r="D380" s="35"/>
      <c r="E380" s="36"/>
      <c r="F380" s="38" t="str">
        <f aca="false">IF(E380="","",IFERROR(LOOKUP(2,1/(ISNUMBER(SEARCH(KW_Terms,E380))*(KW_Terms&lt;&gt;"")*(KW_Suggest&lt;&gt;"")),KW_Suggest),"No rule matched"))</f>
        <v/>
      </c>
      <c r="G380" s="35"/>
      <c r="H380" s="35"/>
      <c r="I380" s="36"/>
      <c r="J380" s="35"/>
      <c r="K380" s="35"/>
      <c r="L380" s="35"/>
      <c r="M380" s="35"/>
      <c r="N380" s="35"/>
      <c r="O380" s="36"/>
    </row>
    <row r="381" customFormat="false" ht="15" hidden="false" customHeight="false" outlineLevel="0" collapsed="false">
      <c r="A381" s="35"/>
      <c r="B381" s="35"/>
      <c r="C381" s="35"/>
      <c r="D381" s="35"/>
      <c r="E381" s="36"/>
      <c r="F381" s="38" t="str">
        <f aca="false">IF(E381="","",IFERROR(LOOKUP(2,1/(ISNUMBER(SEARCH(KW_Terms,E381))*(KW_Terms&lt;&gt;"")*(KW_Suggest&lt;&gt;"")),KW_Suggest),"No rule matched"))</f>
        <v/>
      </c>
      <c r="G381" s="35"/>
      <c r="H381" s="35"/>
      <c r="I381" s="36"/>
      <c r="J381" s="35"/>
      <c r="K381" s="35"/>
      <c r="L381" s="35"/>
      <c r="M381" s="35"/>
      <c r="N381" s="35"/>
      <c r="O381" s="36"/>
    </row>
    <row r="382" customFormat="false" ht="15" hidden="false" customHeight="false" outlineLevel="0" collapsed="false">
      <c r="A382" s="35"/>
      <c r="B382" s="35"/>
      <c r="C382" s="35"/>
      <c r="D382" s="35"/>
      <c r="E382" s="36"/>
      <c r="F382" s="38" t="str">
        <f aca="false">IF(E382="","",IFERROR(LOOKUP(2,1/(ISNUMBER(SEARCH(KW_Terms,E382))*(KW_Terms&lt;&gt;"")*(KW_Suggest&lt;&gt;"")),KW_Suggest),"No rule matched"))</f>
        <v/>
      </c>
      <c r="G382" s="35"/>
      <c r="H382" s="35"/>
      <c r="I382" s="36"/>
      <c r="J382" s="35"/>
      <c r="K382" s="35"/>
      <c r="L382" s="35"/>
      <c r="M382" s="35"/>
      <c r="N382" s="35"/>
      <c r="O382" s="36"/>
    </row>
    <row r="383" customFormat="false" ht="15" hidden="false" customHeight="false" outlineLevel="0" collapsed="false">
      <c r="A383" s="35"/>
      <c r="B383" s="35"/>
      <c r="C383" s="35"/>
      <c r="D383" s="35"/>
      <c r="E383" s="36"/>
      <c r="F383" s="38" t="str">
        <f aca="false">IF(E383="","",IFERROR(LOOKUP(2,1/(ISNUMBER(SEARCH(KW_Terms,E383))*(KW_Terms&lt;&gt;"")*(KW_Suggest&lt;&gt;"")),KW_Suggest),"No rule matched"))</f>
        <v/>
      </c>
      <c r="G383" s="35"/>
      <c r="H383" s="35"/>
      <c r="I383" s="36"/>
      <c r="J383" s="35"/>
      <c r="K383" s="35"/>
      <c r="L383" s="35"/>
      <c r="M383" s="35"/>
      <c r="N383" s="35"/>
      <c r="O383" s="36"/>
    </row>
    <row r="384" customFormat="false" ht="15" hidden="false" customHeight="false" outlineLevel="0" collapsed="false">
      <c r="A384" s="35"/>
      <c r="B384" s="35"/>
      <c r="C384" s="35"/>
      <c r="D384" s="35"/>
      <c r="E384" s="36"/>
      <c r="F384" s="38" t="str">
        <f aca="false">IF(E384="","",IFERROR(LOOKUP(2,1/(ISNUMBER(SEARCH(KW_Terms,E384))*(KW_Terms&lt;&gt;"")*(KW_Suggest&lt;&gt;"")),KW_Suggest),"No rule matched"))</f>
        <v/>
      </c>
      <c r="G384" s="35"/>
      <c r="H384" s="35"/>
      <c r="I384" s="36"/>
      <c r="J384" s="35"/>
      <c r="K384" s="35"/>
      <c r="L384" s="35"/>
      <c r="M384" s="35"/>
      <c r="N384" s="35"/>
      <c r="O384" s="36"/>
    </row>
    <row r="385" customFormat="false" ht="15" hidden="false" customHeight="false" outlineLevel="0" collapsed="false">
      <c r="A385" s="35"/>
      <c r="B385" s="35"/>
      <c r="C385" s="35"/>
      <c r="D385" s="35"/>
      <c r="E385" s="36"/>
      <c r="F385" s="38" t="str">
        <f aca="false">IF(E385="","",IFERROR(LOOKUP(2,1/(ISNUMBER(SEARCH(KW_Terms,E385))*(KW_Terms&lt;&gt;"")*(KW_Suggest&lt;&gt;"")),KW_Suggest),"No rule matched"))</f>
        <v/>
      </c>
      <c r="G385" s="35"/>
      <c r="H385" s="35"/>
      <c r="I385" s="36"/>
      <c r="J385" s="35"/>
      <c r="K385" s="35"/>
      <c r="L385" s="35"/>
      <c r="M385" s="35"/>
      <c r="N385" s="35"/>
      <c r="O385" s="36"/>
    </row>
    <row r="386" customFormat="false" ht="15" hidden="false" customHeight="false" outlineLevel="0" collapsed="false">
      <c r="A386" s="35"/>
      <c r="B386" s="35"/>
      <c r="C386" s="35"/>
      <c r="D386" s="35"/>
      <c r="E386" s="36"/>
      <c r="F386" s="38" t="str">
        <f aca="false">IF(E386="","",IFERROR(LOOKUP(2,1/(ISNUMBER(SEARCH(KW_Terms,E386))*(KW_Terms&lt;&gt;"")*(KW_Suggest&lt;&gt;"")),KW_Suggest),"No rule matched"))</f>
        <v/>
      </c>
      <c r="G386" s="35"/>
      <c r="H386" s="35"/>
      <c r="I386" s="36"/>
      <c r="J386" s="35"/>
      <c r="K386" s="35"/>
      <c r="L386" s="35"/>
      <c r="M386" s="35"/>
      <c r="N386" s="35"/>
      <c r="O386" s="36"/>
    </row>
    <row r="387" customFormat="false" ht="15" hidden="false" customHeight="false" outlineLevel="0" collapsed="false">
      <c r="A387" s="35"/>
      <c r="B387" s="35"/>
      <c r="C387" s="35"/>
      <c r="D387" s="35"/>
      <c r="E387" s="36"/>
      <c r="F387" s="38" t="str">
        <f aca="false">IF(E387="","",IFERROR(LOOKUP(2,1/(ISNUMBER(SEARCH(KW_Terms,E387))*(KW_Terms&lt;&gt;"")*(KW_Suggest&lt;&gt;"")),KW_Suggest),"No rule matched"))</f>
        <v/>
      </c>
      <c r="G387" s="35"/>
      <c r="H387" s="35"/>
      <c r="I387" s="36"/>
      <c r="J387" s="35"/>
      <c r="K387" s="35"/>
      <c r="L387" s="35"/>
      <c r="M387" s="35"/>
      <c r="N387" s="35"/>
      <c r="O387" s="36"/>
    </row>
    <row r="388" customFormat="false" ht="15" hidden="false" customHeight="false" outlineLevel="0" collapsed="false">
      <c r="A388" s="35"/>
      <c r="B388" s="35"/>
      <c r="C388" s="35"/>
      <c r="D388" s="35"/>
      <c r="E388" s="36"/>
      <c r="F388" s="38" t="str">
        <f aca="false">IF(E388="","",IFERROR(LOOKUP(2,1/(ISNUMBER(SEARCH(KW_Terms,E388))*(KW_Terms&lt;&gt;"")*(KW_Suggest&lt;&gt;"")),KW_Suggest),"No rule matched"))</f>
        <v/>
      </c>
      <c r="G388" s="35"/>
      <c r="H388" s="35"/>
      <c r="I388" s="36"/>
      <c r="J388" s="35"/>
      <c r="K388" s="35"/>
      <c r="L388" s="35"/>
      <c r="M388" s="35"/>
      <c r="N388" s="35"/>
      <c r="O388" s="36"/>
    </row>
    <row r="389" customFormat="false" ht="15" hidden="false" customHeight="false" outlineLevel="0" collapsed="false">
      <c r="A389" s="35"/>
      <c r="B389" s="35"/>
      <c r="C389" s="35"/>
      <c r="D389" s="35"/>
      <c r="E389" s="36"/>
      <c r="F389" s="38" t="str">
        <f aca="false">IF(E389="","",IFERROR(LOOKUP(2,1/(ISNUMBER(SEARCH(KW_Terms,E389))*(KW_Terms&lt;&gt;"")*(KW_Suggest&lt;&gt;"")),KW_Suggest),"No rule matched"))</f>
        <v/>
      </c>
      <c r="G389" s="35"/>
      <c r="H389" s="35"/>
      <c r="I389" s="36"/>
      <c r="J389" s="35"/>
      <c r="K389" s="35"/>
      <c r="L389" s="35"/>
      <c r="M389" s="35"/>
      <c r="N389" s="35"/>
      <c r="O389" s="36"/>
    </row>
    <row r="390" customFormat="false" ht="15" hidden="false" customHeight="false" outlineLevel="0" collapsed="false">
      <c r="A390" s="35"/>
      <c r="B390" s="35"/>
      <c r="C390" s="35"/>
      <c r="D390" s="35"/>
      <c r="E390" s="36"/>
      <c r="F390" s="38" t="str">
        <f aca="false">IF(E390="","",IFERROR(LOOKUP(2,1/(ISNUMBER(SEARCH(KW_Terms,E390))*(KW_Terms&lt;&gt;"")*(KW_Suggest&lt;&gt;"")),KW_Suggest),"No rule matched"))</f>
        <v/>
      </c>
      <c r="G390" s="35"/>
      <c r="H390" s="35"/>
      <c r="I390" s="36"/>
      <c r="J390" s="35"/>
      <c r="K390" s="35"/>
      <c r="L390" s="35"/>
      <c r="M390" s="35"/>
      <c r="N390" s="35"/>
      <c r="O390" s="36"/>
    </row>
    <row r="391" customFormat="false" ht="15" hidden="false" customHeight="false" outlineLevel="0" collapsed="false">
      <c r="A391" s="35"/>
      <c r="B391" s="35"/>
      <c r="C391" s="35"/>
      <c r="D391" s="35"/>
      <c r="E391" s="36"/>
      <c r="F391" s="38" t="str">
        <f aca="false">IF(E391="","",IFERROR(LOOKUP(2,1/(ISNUMBER(SEARCH(KW_Terms,E391))*(KW_Terms&lt;&gt;"")*(KW_Suggest&lt;&gt;"")),KW_Suggest),"No rule matched"))</f>
        <v/>
      </c>
      <c r="G391" s="35"/>
      <c r="H391" s="35"/>
      <c r="I391" s="36"/>
      <c r="J391" s="35"/>
      <c r="K391" s="35"/>
      <c r="L391" s="35"/>
      <c r="M391" s="35"/>
      <c r="N391" s="35"/>
      <c r="O391" s="36"/>
    </row>
    <row r="392" customFormat="false" ht="15" hidden="false" customHeight="false" outlineLevel="0" collapsed="false">
      <c r="A392" s="35"/>
      <c r="B392" s="35"/>
      <c r="C392" s="35"/>
      <c r="D392" s="35"/>
      <c r="E392" s="36"/>
      <c r="F392" s="38" t="str">
        <f aca="false">IF(E392="","",IFERROR(LOOKUP(2,1/(ISNUMBER(SEARCH(KW_Terms,E392))*(KW_Terms&lt;&gt;"")*(KW_Suggest&lt;&gt;"")),KW_Suggest),"No rule matched"))</f>
        <v/>
      </c>
      <c r="G392" s="35"/>
      <c r="H392" s="35"/>
      <c r="I392" s="36"/>
      <c r="J392" s="35"/>
      <c r="K392" s="35"/>
      <c r="L392" s="35"/>
      <c r="M392" s="35"/>
      <c r="N392" s="35"/>
      <c r="O392" s="36"/>
    </row>
    <row r="393" customFormat="false" ht="15" hidden="false" customHeight="false" outlineLevel="0" collapsed="false">
      <c r="A393" s="35"/>
      <c r="B393" s="35"/>
      <c r="C393" s="35"/>
      <c r="D393" s="35"/>
      <c r="E393" s="36"/>
      <c r="F393" s="38" t="str">
        <f aca="false">IF(E393="","",IFERROR(LOOKUP(2,1/(ISNUMBER(SEARCH(KW_Terms,E393))*(KW_Terms&lt;&gt;"")*(KW_Suggest&lt;&gt;"")),KW_Suggest),"No rule matched"))</f>
        <v/>
      </c>
      <c r="G393" s="35"/>
      <c r="H393" s="35"/>
      <c r="I393" s="36"/>
      <c r="J393" s="35"/>
      <c r="K393" s="35"/>
      <c r="L393" s="35"/>
      <c r="M393" s="35"/>
      <c r="N393" s="35"/>
      <c r="O393" s="36"/>
    </row>
    <row r="394" customFormat="false" ht="15" hidden="false" customHeight="false" outlineLevel="0" collapsed="false">
      <c r="A394" s="35"/>
      <c r="B394" s="35"/>
      <c r="C394" s="35"/>
      <c r="D394" s="35"/>
      <c r="E394" s="36"/>
      <c r="F394" s="38" t="str">
        <f aca="false">IF(E394="","",IFERROR(LOOKUP(2,1/(ISNUMBER(SEARCH(KW_Terms,E394))*(KW_Terms&lt;&gt;"")*(KW_Suggest&lt;&gt;"")),KW_Suggest),"No rule matched"))</f>
        <v/>
      </c>
      <c r="G394" s="35"/>
      <c r="H394" s="35"/>
      <c r="I394" s="36"/>
      <c r="J394" s="35"/>
      <c r="K394" s="35"/>
      <c r="L394" s="35"/>
      <c r="M394" s="35"/>
      <c r="N394" s="35"/>
      <c r="O394" s="36"/>
    </row>
    <row r="395" customFormat="false" ht="15" hidden="false" customHeight="false" outlineLevel="0" collapsed="false">
      <c r="A395" s="35"/>
      <c r="B395" s="35"/>
      <c r="C395" s="35"/>
      <c r="D395" s="35"/>
      <c r="E395" s="36"/>
      <c r="F395" s="38" t="str">
        <f aca="false">IF(E395="","",IFERROR(LOOKUP(2,1/(ISNUMBER(SEARCH(KW_Terms,E395))*(KW_Terms&lt;&gt;"")*(KW_Suggest&lt;&gt;"")),KW_Suggest),"No rule matched"))</f>
        <v/>
      </c>
      <c r="G395" s="35"/>
      <c r="H395" s="35"/>
      <c r="I395" s="36"/>
      <c r="J395" s="35"/>
      <c r="K395" s="35"/>
      <c r="L395" s="35"/>
      <c r="M395" s="35"/>
      <c r="N395" s="35"/>
      <c r="O395" s="36"/>
    </row>
    <row r="396" customFormat="false" ht="15" hidden="false" customHeight="false" outlineLevel="0" collapsed="false">
      <c r="A396" s="35"/>
      <c r="B396" s="35"/>
      <c r="C396" s="35"/>
      <c r="D396" s="35"/>
      <c r="E396" s="36"/>
      <c r="F396" s="38" t="str">
        <f aca="false">IF(E396="","",IFERROR(LOOKUP(2,1/(ISNUMBER(SEARCH(KW_Terms,E396))*(KW_Terms&lt;&gt;"")*(KW_Suggest&lt;&gt;"")),KW_Suggest),"No rule matched"))</f>
        <v/>
      </c>
      <c r="G396" s="35"/>
      <c r="H396" s="35"/>
      <c r="I396" s="36"/>
      <c r="J396" s="35"/>
      <c r="K396" s="35"/>
      <c r="L396" s="35"/>
      <c r="M396" s="35"/>
      <c r="N396" s="35"/>
      <c r="O396" s="36"/>
    </row>
    <row r="397" customFormat="false" ht="15" hidden="false" customHeight="false" outlineLevel="0" collapsed="false">
      <c r="A397" s="35"/>
      <c r="B397" s="35"/>
      <c r="C397" s="35"/>
      <c r="D397" s="35"/>
      <c r="E397" s="36"/>
      <c r="F397" s="38" t="str">
        <f aca="false">IF(E397="","",IFERROR(LOOKUP(2,1/(ISNUMBER(SEARCH(KW_Terms,E397))*(KW_Terms&lt;&gt;"")*(KW_Suggest&lt;&gt;"")),KW_Suggest),"No rule matched"))</f>
        <v/>
      </c>
      <c r="G397" s="35"/>
      <c r="H397" s="35"/>
      <c r="I397" s="36"/>
      <c r="J397" s="35"/>
      <c r="K397" s="35"/>
      <c r="L397" s="35"/>
      <c r="M397" s="35"/>
      <c r="N397" s="35"/>
      <c r="O397" s="36"/>
    </row>
    <row r="398" customFormat="false" ht="15" hidden="false" customHeight="false" outlineLevel="0" collapsed="false">
      <c r="A398" s="35"/>
      <c r="B398" s="35"/>
      <c r="C398" s="35"/>
      <c r="D398" s="35"/>
      <c r="E398" s="36"/>
      <c r="F398" s="38" t="str">
        <f aca="false">IF(E398="","",IFERROR(LOOKUP(2,1/(ISNUMBER(SEARCH(KW_Terms,E398))*(KW_Terms&lt;&gt;"")*(KW_Suggest&lt;&gt;"")),KW_Suggest),"No rule matched"))</f>
        <v/>
      </c>
      <c r="G398" s="35"/>
      <c r="H398" s="35"/>
      <c r="I398" s="36"/>
      <c r="J398" s="35"/>
      <c r="K398" s="35"/>
      <c r="L398" s="35"/>
      <c r="M398" s="35"/>
      <c r="N398" s="35"/>
      <c r="O398" s="36"/>
    </row>
    <row r="399" customFormat="false" ht="15" hidden="false" customHeight="false" outlineLevel="0" collapsed="false">
      <c r="A399" s="35"/>
      <c r="B399" s="35"/>
      <c r="C399" s="35"/>
      <c r="D399" s="35"/>
      <c r="E399" s="36"/>
      <c r="F399" s="38" t="str">
        <f aca="false">IF(E399="","",IFERROR(LOOKUP(2,1/(ISNUMBER(SEARCH(KW_Terms,E399))*(KW_Terms&lt;&gt;"")*(KW_Suggest&lt;&gt;"")),KW_Suggest),"No rule matched"))</f>
        <v/>
      </c>
      <c r="G399" s="35"/>
      <c r="H399" s="35"/>
      <c r="I399" s="36"/>
      <c r="J399" s="35"/>
      <c r="K399" s="35"/>
      <c r="L399" s="35"/>
      <c r="M399" s="35"/>
      <c r="N399" s="35"/>
      <c r="O399" s="36"/>
    </row>
    <row r="400" customFormat="false" ht="15" hidden="false" customHeight="false" outlineLevel="0" collapsed="false">
      <c r="A400" s="35"/>
      <c r="B400" s="35"/>
      <c r="C400" s="35"/>
      <c r="D400" s="35"/>
      <c r="E400" s="36"/>
      <c r="F400" s="38" t="str">
        <f aca="false">IF(E400="","",IFERROR(LOOKUP(2,1/(ISNUMBER(SEARCH(KW_Terms,E400))*(KW_Terms&lt;&gt;"")*(KW_Suggest&lt;&gt;"")),KW_Suggest),"No rule matched"))</f>
        <v/>
      </c>
      <c r="G400" s="35"/>
      <c r="H400" s="35"/>
      <c r="I400" s="36"/>
      <c r="J400" s="35"/>
      <c r="K400" s="35"/>
      <c r="L400" s="35"/>
      <c r="M400" s="35"/>
      <c r="N400" s="35"/>
      <c r="O400" s="36"/>
    </row>
    <row r="401" customFormat="false" ht="15" hidden="false" customHeight="false" outlineLevel="0" collapsed="false">
      <c r="A401" s="35"/>
      <c r="B401" s="35"/>
      <c r="C401" s="35"/>
      <c r="D401" s="35"/>
      <c r="E401" s="36"/>
      <c r="F401" s="38" t="str">
        <f aca="false">IF(E401="","",IFERROR(LOOKUP(2,1/(ISNUMBER(SEARCH(KW_Terms,E401))*(KW_Terms&lt;&gt;"")*(KW_Suggest&lt;&gt;"")),KW_Suggest),"No rule matched"))</f>
        <v/>
      </c>
      <c r="G401" s="35"/>
      <c r="H401" s="35"/>
      <c r="I401" s="36"/>
      <c r="J401" s="35"/>
      <c r="K401" s="35"/>
      <c r="L401" s="35"/>
      <c r="M401" s="35"/>
      <c r="N401" s="35"/>
      <c r="O401" s="36"/>
    </row>
    <row r="402" customFormat="false" ht="15" hidden="false" customHeight="false" outlineLevel="0" collapsed="false">
      <c r="A402" s="35"/>
      <c r="B402" s="35"/>
      <c r="C402" s="35"/>
      <c r="D402" s="35"/>
      <c r="E402" s="36"/>
      <c r="F402" s="38" t="str">
        <f aca="false">IF(E402="","",IFERROR(LOOKUP(2,1/(ISNUMBER(SEARCH(KW_Terms,E402))*(KW_Terms&lt;&gt;"")*(KW_Suggest&lt;&gt;"")),KW_Suggest),"No rule matched"))</f>
        <v/>
      </c>
      <c r="G402" s="35"/>
      <c r="H402" s="35"/>
      <c r="I402" s="36"/>
      <c r="J402" s="35"/>
      <c r="K402" s="35"/>
      <c r="L402" s="35"/>
      <c r="M402" s="35"/>
      <c r="N402" s="35"/>
      <c r="O402" s="36"/>
    </row>
    <row r="403" customFormat="false" ht="15" hidden="false" customHeight="false" outlineLevel="0" collapsed="false">
      <c r="A403" s="35"/>
      <c r="B403" s="35"/>
      <c r="C403" s="35"/>
      <c r="D403" s="35"/>
      <c r="E403" s="36"/>
      <c r="F403" s="38" t="str">
        <f aca="false">IF(E403="","",IFERROR(LOOKUP(2,1/(ISNUMBER(SEARCH(KW_Terms,E403))*(KW_Terms&lt;&gt;"")*(KW_Suggest&lt;&gt;"")),KW_Suggest),"No rule matched"))</f>
        <v/>
      </c>
      <c r="G403" s="35"/>
      <c r="H403" s="35"/>
      <c r="I403" s="36"/>
      <c r="J403" s="35"/>
      <c r="K403" s="35"/>
      <c r="L403" s="35"/>
      <c r="M403" s="35"/>
      <c r="N403" s="35"/>
      <c r="O403" s="36"/>
    </row>
    <row r="404" customFormat="false" ht="15" hidden="false" customHeight="false" outlineLevel="0" collapsed="false">
      <c r="A404" s="35"/>
      <c r="B404" s="35"/>
      <c r="C404" s="35"/>
      <c r="D404" s="35"/>
      <c r="E404" s="36"/>
      <c r="F404" s="38" t="str">
        <f aca="false">IF(E404="","",IFERROR(LOOKUP(2,1/(ISNUMBER(SEARCH(KW_Terms,E404))*(KW_Terms&lt;&gt;"")*(KW_Suggest&lt;&gt;"")),KW_Suggest),"No rule matched"))</f>
        <v/>
      </c>
      <c r="G404" s="35"/>
      <c r="H404" s="35"/>
      <c r="I404" s="36"/>
      <c r="J404" s="35"/>
      <c r="K404" s="35"/>
      <c r="L404" s="35"/>
      <c r="M404" s="35"/>
      <c r="N404" s="35"/>
      <c r="O404" s="36"/>
    </row>
    <row r="405" customFormat="false" ht="15" hidden="false" customHeight="false" outlineLevel="0" collapsed="false">
      <c r="A405" s="35"/>
      <c r="B405" s="35"/>
      <c r="C405" s="35"/>
      <c r="D405" s="35"/>
      <c r="E405" s="36"/>
      <c r="F405" s="38" t="str">
        <f aca="false">IF(E405="","",IFERROR(LOOKUP(2,1/(ISNUMBER(SEARCH(KW_Terms,E405))*(KW_Terms&lt;&gt;"")*(KW_Suggest&lt;&gt;"")),KW_Suggest),"No rule matched"))</f>
        <v/>
      </c>
      <c r="G405" s="35"/>
      <c r="H405" s="35"/>
      <c r="I405" s="36"/>
      <c r="J405" s="35"/>
      <c r="K405" s="35"/>
      <c r="L405" s="35"/>
      <c r="M405" s="35"/>
      <c r="N405" s="35"/>
      <c r="O405" s="36"/>
    </row>
    <row r="406" customFormat="false" ht="15" hidden="false" customHeight="false" outlineLevel="0" collapsed="false">
      <c r="A406" s="35"/>
      <c r="B406" s="35"/>
      <c r="C406" s="35"/>
      <c r="D406" s="35"/>
      <c r="E406" s="36"/>
      <c r="F406" s="38" t="str">
        <f aca="false">IF(E406="","",IFERROR(LOOKUP(2,1/(ISNUMBER(SEARCH(KW_Terms,E406))*(KW_Terms&lt;&gt;"")*(KW_Suggest&lt;&gt;"")),KW_Suggest),"No rule matched"))</f>
        <v/>
      </c>
      <c r="G406" s="35"/>
      <c r="H406" s="35"/>
      <c r="I406" s="36"/>
      <c r="J406" s="35"/>
      <c r="K406" s="35"/>
      <c r="L406" s="35"/>
      <c r="M406" s="35"/>
      <c r="N406" s="35"/>
      <c r="O406" s="36"/>
    </row>
    <row r="407" customFormat="false" ht="15" hidden="false" customHeight="false" outlineLevel="0" collapsed="false">
      <c r="A407" s="35"/>
      <c r="B407" s="35"/>
      <c r="C407" s="35"/>
      <c r="D407" s="35"/>
      <c r="E407" s="36"/>
      <c r="F407" s="38" t="str">
        <f aca="false">IF(E407="","",IFERROR(LOOKUP(2,1/(ISNUMBER(SEARCH(KW_Terms,E407))*(KW_Terms&lt;&gt;"")*(KW_Suggest&lt;&gt;"")),KW_Suggest),"No rule matched"))</f>
        <v/>
      </c>
      <c r="G407" s="35"/>
      <c r="H407" s="35"/>
      <c r="I407" s="36"/>
      <c r="J407" s="35"/>
      <c r="K407" s="35"/>
      <c r="L407" s="35"/>
      <c r="M407" s="35"/>
      <c r="N407" s="35"/>
      <c r="O407" s="36"/>
    </row>
    <row r="408" customFormat="false" ht="15" hidden="false" customHeight="false" outlineLevel="0" collapsed="false">
      <c r="A408" s="35"/>
      <c r="B408" s="35"/>
      <c r="C408" s="35"/>
      <c r="D408" s="35"/>
      <c r="E408" s="36"/>
      <c r="F408" s="38" t="str">
        <f aca="false">IF(E408="","",IFERROR(LOOKUP(2,1/(ISNUMBER(SEARCH(KW_Terms,E408))*(KW_Terms&lt;&gt;"")*(KW_Suggest&lt;&gt;"")),KW_Suggest),"No rule matched"))</f>
        <v/>
      </c>
      <c r="G408" s="35"/>
      <c r="H408" s="35"/>
      <c r="I408" s="36"/>
      <c r="J408" s="35"/>
      <c r="K408" s="35"/>
      <c r="L408" s="35"/>
      <c r="M408" s="35"/>
      <c r="N408" s="35"/>
      <c r="O408" s="36"/>
    </row>
    <row r="409" customFormat="false" ht="15" hidden="false" customHeight="false" outlineLevel="0" collapsed="false">
      <c r="A409" s="35"/>
      <c r="B409" s="35"/>
      <c r="C409" s="35"/>
      <c r="D409" s="35"/>
      <c r="E409" s="36"/>
      <c r="F409" s="38" t="str">
        <f aca="false">IF(E409="","",IFERROR(LOOKUP(2,1/(ISNUMBER(SEARCH(KW_Terms,E409))*(KW_Terms&lt;&gt;"")*(KW_Suggest&lt;&gt;"")),KW_Suggest),"No rule matched"))</f>
        <v/>
      </c>
      <c r="G409" s="35"/>
      <c r="H409" s="35"/>
      <c r="I409" s="36"/>
      <c r="J409" s="35"/>
      <c r="K409" s="35"/>
      <c r="L409" s="35"/>
      <c r="M409" s="35"/>
      <c r="N409" s="35"/>
      <c r="O409" s="36"/>
    </row>
    <row r="410" customFormat="false" ht="15" hidden="false" customHeight="false" outlineLevel="0" collapsed="false">
      <c r="A410" s="35"/>
      <c r="B410" s="35"/>
      <c r="C410" s="35"/>
      <c r="D410" s="35"/>
      <c r="E410" s="36"/>
      <c r="F410" s="38" t="str">
        <f aca="false">IF(E410="","",IFERROR(LOOKUP(2,1/(ISNUMBER(SEARCH(KW_Terms,E410))*(KW_Terms&lt;&gt;"")*(KW_Suggest&lt;&gt;"")),KW_Suggest),"No rule matched"))</f>
        <v/>
      </c>
      <c r="G410" s="35"/>
      <c r="H410" s="35"/>
      <c r="I410" s="36"/>
      <c r="J410" s="35"/>
      <c r="K410" s="35"/>
      <c r="L410" s="35"/>
      <c r="M410" s="35"/>
      <c r="N410" s="35"/>
      <c r="O410" s="36"/>
    </row>
    <row r="411" customFormat="false" ht="15" hidden="false" customHeight="false" outlineLevel="0" collapsed="false">
      <c r="A411" s="35"/>
      <c r="B411" s="35"/>
      <c r="C411" s="35"/>
      <c r="D411" s="35"/>
      <c r="E411" s="36"/>
      <c r="F411" s="38" t="str">
        <f aca="false">IF(E411="","",IFERROR(LOOKUP(2,1/(ISNUMBER(SEARCH(KW_Terms,E411))*(KW_Terms&lt;&gt;"")*(KW_Suggest&lt;&gt;"")),KW_Suggest),"No rule matched"))</f>
        <v/>
      </c>
      <c r="G411" s="35"/>
      <c r="H411" s="35"/>
      <c r="I411" s="36"/>
      <c r="J411" s="35"/>
      <c r="K411" s="35"/>
      <c r="L411" s="35"/>
      <c r="M411" s="35"/>
      <c r="N411" s="35"/>
      <c r="O411" s="36"/>
    </row>
    <row r="412" customFormat="false" ht="15" hidden="false" customHeight="false" outlineLevel="0" collapsed="false">
      <c r="A412" s="35"/>
      <c r="B412" s="35"/>
      <c r="C412" s="35"/>
      <c r="D412" s="35"/>
      <c r="E412" s="36"/>
      <c r="F412" s="38" t="str">
        <f aca="false">IF(E412="","",IFERROR(LOOKUP(2,1/(ISNUMBER(SEARCH(KW_Terms,E412))*(KW_Terms&lt;&gt;"")*(KW_Suggest&lt;&gt;"")),KW_Suggest),"No rule matched"))</f>
        <v/>
      </c>
      <c r="G412" s="35"/>
      <c r="H412" s="35"/>
      <c r="I412" s="36"/>
      <c r="J412" s="35"/>
      <c r="K412" s="35"/>
      <c r="L412" s="35"/>
      <c r="M412" s="35"/>
      <c r="N412" s="35"/>
      <c r="O412" s="36"/>
    </row>
    <row r="413" customFormat="false" ht="15" hidden="false" customHeight="false" outlineLevel="0" collapsed="false">
      <c r="A413" s="35"/>
      <c r="B413" s="35"/>
      <c r="C413" s="35"/>
      <c r="D413" s="35"/>
      <c r="E413" s="36"/>
      <c r="F413" s="38" t="str">
        <f aca="false">IF(E413="","",IFERROR(LOOKUP(2,1/(ISNUMBER(SEARCH(KW_Terms,E413))*(KW_Terms&lt;&gt;"")*(KW_Suggest&lt;&gt;"")),KW_Suggest),"No rule matched"))</f>
        <v/>
      </c>
      <c r="G413" s="35"/>
      <c r="H413" s="35"/>
      <c r="I413" s="36"/>
      <c r="J413" s="35"/>
      <c r="K413" s="35"/>
      <c r="L413" s="35"/>
      <c r="M413" s="35"/>
      <c r="N413" s="35"/>
      <c r="O413" s="36"/>
    </row>
    <row r="414" customFormat="false" ht="15" hidden="false" customHeight="false" outlineLevel="0" collapsed="false">
      <c r="A414" s="35"/>
      <c r="B414" s="35"/>
      <c r="C414" s="35"/>
      <c r="D414" s="35"/>
      <c r="E414" s="36"/>
      <c r="F414" s="38" t="str">
        <f aca="false">IF(E414="","",IFERROR(LOOKUP(2,1/(ISNUMBER(SEARCH(KW_Terms,E414))*(KW_Terms&lt;&gt;"")*(KW_Suggest&lt;&gt;"")),KW_Suggest),"No rule matched"))</f>
        <v/>
      </c>
      <c r="G414" s="35"/>
      <c r="H414" s="35"/>
      <c r="I414" s="36"/>
      <c r="J414" s="35"/>
      <c r="K414" s="35"/>
      <c r="L414" s="35"/>
      <c r="M414" s="35"/>
      <c r="N414" s="35"/>
      <c r="O414" s="36"/>
    </row>
    <row r="415" customFormat="false" ht="15" hidden="false" customHeight="false" outlineLevel="0" collapsed="false">
      <c r="A415" s="35"/>
      <c r="B415" s="35"/>
      <c r="C415" s="35"/>
      <c r="D415" s="35"/>
      <c r="E415" s="36"/>
      <c r="F415" s="38" t="str">
        <f aca="false">IF(E415="","",IFERROR(LOOKUP(2,1/(ISNUMBER(SEARCH(KW_Terms,E415))*(KW_Terms&lt;&gt;"")*(KW_Suggest&lt;&gt;"")),KW_Suggest),"No rule matched"))</f>
        <v/>
      </c>
      <c r="G415" s="35"/>
      <c r="H415" s="35"/>
      <c r="I415" s="36"/>
      <c r="J415" s="35"/>
      <c r="K415" s="35"/>
      <c r="L415" s="35"/>
      <c r="M415" s="35"/>
      <c r="N415" s="35"/>
      <c r="O415" s="36"/>
    </row>
    <row r="416" customFormat="false" ht="15" hidden="false" customHeight="false" outlineLevel="0" collapsed="false">
      <c r="A416" s="35"/>
      <c r="B416" s="35"/>
      <c r="C416" s="35"/>
      <c r="D416" s="35"/>
      <c r="E416" s="36"/>
      <c r="F416" s="38" t="str">
        <f aca="false">IF(E416="","",IFERROR(LOOKUP(2,1/(ISNUMBER(SEARCH(KW_Terms,E416))*(KW_Terms&lt;&gt;"")*(KW_Suggest&lt;&gt;"")),KW_Suggest),"No rule matched"))</f>
        <v/>
      </c>
      <c r="G416" s="35"/>
      <c r="H416" s="35"/>
      <c r="I416" s="36"/>
      <c r="J416" s="35"/>
      <c r="K416" s="35"/>
      <c r="L416" s="35"/>
      <c r="M416" s="35"/>
      <c r="N416" s="35"/>
      <c r="O416" s="36"/>
    </row>
    <row r="417" customFormat="false" ht="15" hidden="false" customHeight="false" outlineLevel="0" collapsed="false">
      <c r="A417" s="35"/>
      <c r="B417" s="35"/>
      <c r="C417" s="35"/>
      <c r="D417" s="35"/>
      <c r="E417" s="36"/>
      <c r="F417" s="38" t="str">
        <f aca="false">IF(E417="","",IFERROR(LOOKUP(2,1/(ISNUMBER(SEARCH(KW_Terms,E417))*(KW_Terms&lt;&gt;"")*(KW_Suggest&lt;&gt;"")),KW_Suggest),"No rule matched"))</f>
        <v/>
      </c>
      <c r="G417" s="35"/>
      <c r="H417" s="35"/>
      <c r="I417" s="36"/>
      <c r="J417" s="35"/>
      <c r="K417" s="35"/>
      <c r="L417" s="35"/>
      <c r="M417" s="35"/>
      <c r="N417" s="35"/>
      <c r="O417" s="36"/>
    </row>
    <row r="418" customFormat="false" ht="15" hidden="false" customHeight="false" outlineLevel="0" collapsed="false">
      <c r="A418" s="35"/>
      <c r="B418" s="35"/>
      <c r="C418" s="35"/>
      <c r="D418" s="35"/>
      <c r="E418" s="36"/>
      <c r="F418" s="38" t="str">
        <f aca="false">IF(E418="","",IFERROR(LOOKUP(2,1/(ISNUMBER(SEARCH(KW_Terms,E418))*(KW_Terms&lt;&gt;"")*(KW_Suggest&lt;&gt;"")),KW_Suggest),"No rule matched"))</f>
        <v/>
      </c>
      <c r="G418" s="35"/>
      <c r="H418" s="35"/>
      <c r="I418" s="36"/>
      <c r="J418" s="35"/>
      <c r="K418" s="35"/>
      <c r="L418" s="35"/>
      <c r="M418" s="35"/>
      <c r="N418" s="35"/>
      <c r="O418" s="36"/>
    </row>
    <row r="419" customFormat="false" ht="15" hidden="false" customHeight="false" outlineLevel="0" collapsed="false">
      <c r="A419" s="35"/>
      <c r="B419" s="35"/>
      <c r="C419" s="35"/>
      <c r="D419" s="35"/>
      <c r="E419" s="36"/>
      <c r="F419" s="38" t="str">
        <f aca="false">IF(E419="","",IFERROR(LOOKUP(2,1/(ISNUMBER(SEARCH(KW_Terms,E419))*(KW_Terms&lt;&gt;"")*(KW_Suggest&lt;&gt;"")),KW_Suggest),"No rule matched"))</f>
        <v/>
      </c>
      <c r="G419" s="35"/>
      <c r="H419" s="35"/>
      <c r="I419" s="36"/>
      <c r="J419" s="35"/>
      <c r="K419" s="35"/>
      <c r="L419" s="35"/>
      <c r="M419" s="35"/>
      <c r="N419" s="35"/>
      <c r="O419" s="36"/>
    </row>
    <row r="420" customFormat="false" ht="15" hidden="false" customHeight="false" outlineLevel="0" collapsed="false">
      <c r="A420" s="35"/>
      <c r="B420" s="35"/>
      <c r="C420" s="35"/>
      <c r="D420" s="35"/>
      <c r="E420" s="36"/>
      <c r="F420" s="38" t="str">
        <f aca="false">IF(E420="","",IFERROR(LOOKUP(2,1/(ISNUMBER(SEARCH(KW_Terms,E420))*(KW_Terms&lt;&gt;"")*(KW_Suggest&lt;&gt;"")),KW_Suggest),"No rule matched"))</f>
        <v/>
      </c>
      <c r="G420" s="35"/>
      <c r="H420" s="35"/>
      <c r="I420" s="36"/>
      <c r="J420" s="35"/>
      <c r="K420" s="35"/>
      <c r="L420" s="35"/>
      <c r="M420" s="35"/>
      <c r="N420" s="35"/>
      <c r="O420" s="36"/>
    </row>
    <row r="421" customFormat="false" ht="15" hidden="false" customHeight="false" outlineLevel="0" collapsed="false">
      <c r="A421" s="35"/>
      <c r="B421" s="35"/>
      <c r="C421" s="35"/>
      <c r="D421" s="35"/>
      <c r="E421" s="36"/>
      <c r="F421" s="38" t="str">
        <f aca="false">IF(E421="","",IFERROR(LOOKUP(2,1/(ISNUMBER(SEARCH(KW_Terms,E421))*(KW_Terms&lt;&gt;"")*(KW_Suggest&lt;&gt;"")),KW_Suggest),"No rule matched"))</f>
        <v/>
      </c>
      <c r="G421" s="35"/>
      <c r="H421" s="35"/>
      <c r="I421" s="36"/>
      <c r="J421" s="35"/>
      <c r="K421" s="35"/>
      <c r="L421" s="35"/>
      <c r="M421" s="35"/>
      <c r="N421" s="35"/>
      <c r="O421" s="36"/>
    </row>
    <row r="422" customFormat="false" ht="15" hidden="false" customHeight="false" outlineLevel="0" collapsed="false">
      <c r="A422" s="35"/>
      <c r="B422" s="35"/>
      <c r="C422" s="35"/>
      <c r="D422" s="35"/>
      <c r="E422" s="36"/>
      <c r="F422" s="38" t="str">
        <f aca="false">IF(E422="","",IFERROR(LOOKUP(2,1/(ISNUMBER(SEARCH(KW_Terms,E422))*(KW_Terms&lt;&gt;"")*(KW_Suggest&lt;&gt;"")),KW_Suggest),"No rule matched"))</f>
        <v/>
      </c>
      <c r="G422" s="35"/>
      <c r="H422" s="35"/>
      <c r="I422" s="36"/>
      <c r="J422" s="35"/>
      <c r="K422" s="35"/>
      <c r="L422" s="35"/>
      <c r="M422" s="35"/>
      <c r="N422" s="35"/>
      <c r="O422" s="36"/>
    </row>
    <row r="423" customFormat="false" ht="15" hidden="false" customHeight="false" outlineLevel="0" collapsed="false">
      <c r="A423" s="35"/>
      <c r="B423" s="35"/>
      <c r="C423" s="35"/>
      <c r="D423" s="35"/>
      <c r="E423" s="36"/>
      <c r="F423" s="38" t="str">
        <f aca="false">IF(E423="","",IFERROR(LOOKUP(2,1/(ISNUMBER(SEARCH(KW_Terms,E423))*(KW_Terms&lt;&gt;"")*(KW_Suggest&lt;&gt;"")),KW_Suggest),"No rule matched"))</f>
        <v/>
      </c>
      <c r="G423" s="35"/>
      <c r="H423" s="35"/>
      <c r="I423" s="36"/>
      <c r="J423" s="35"/>
      <c r="K423" s="35"/>
      <c r="L423" s="35"/>
      <c r="M423" s="35"/>
      <c r="N423" s="35"/>
      <c r="O423" s="36"/>
    </row>
    <row r="424" customFormat="false" ht="15" hidden="false" customHeight="false" outlineLevel="0" collapsed="false">
      <c r="A424" s="35"/>
      <c r="B424" s="35"/>
      <c r="C424" s="35"/>
      <c r="D424" s="35"/>
      <c r="E424" s="36"/>
      <c r="F424" s="38" t="str">
        <f aca="false">IF(E424="","",IFERROR(LOOKUP(2,1/(ISNUMBER(SEARCH(KW_Terms,E424))*(KW_Terms&lt;&gt;"")*(KW_Suggest&lt;&gt;"")),KW_Suggest),"No rule matched"))</f>
        <v/>
      </c>
      <c r="G424" s="35"/>
      <c r="H424" s="35"/>
      <c r="I424" s="36"/>
      <c r="J424" s="35"/>
      <c r="K424" s="35"/>
      <c r="L424" s="35"/>
      <c r="M424" s="35"/>
      <c r="N424" s="35"/>
      <c r="O424" s="36"/>
    </row>
    <row r="425" customFormat="false" ht="15" hidden="false" customHeight="false" outlineLevel="0" collapsed="false">
      <c r="A425" s="35"/>
      <c r="B425" s="35"/>
      <c r="C425" s="35"/>
      <c r="D425" s="35"/>
      <c r="E425" s="36"/>
      <c r="F425" s="38" t="str">
        <f aca="false">IF(E425="","",IFERROR(LOOKUP(2,1/(ISNUMBER(SEARCH(KW_Terms,E425))*(KW_Terms&lt;&gt;"")*(KW_Suggest&lt;&gt;"")),KW_Suggest),"No rule matched"))</f>
        <v/>
      </c>
      <c r="G425" s="35"/>
      <c r="H425" s="35"/>
      <c r="I425" s="36"/>
      <c r="J425" s="35"/>
      <c r="K425" s="35"/>
      <c r="L425" s="35"/>
      <c r="M425" s="35"/>
      <c r="N425" s="35"/>
      <c r="O425" s="36"/>
    </row>
    <row r="426" customFormat="false" ht="15" hidden="false" customHeight="false" outlineLevel="0" collapsed="false">
      <c r="A426" s="35"/>
      <c r="B426" s="35"/>
      <c r="C426" s="35"/>
      <c r="D426" s="35"/>
      <c r="E426" s="36"/>
      <c r="F426" s="38" t="str">
        <f aca="false">IF(E426="","",IFERROR(LOOKUP(2,1/(ISNUMBER(SEARCH(KW_Terms,E426))*(KW_Terms&lt;&gt;"")*(KW_Suggest&lt;&gt;"")),KW_Suggest),"No rule matched"))</f>
        <v/>
      </c>
      <c r="G426" s="35"/>
      <c r="H426" s="35"/>
      <c r="I426" s="36"/>
      <c r="J426" s="35"/>
      <c r="K426" s="35"/>
      <c r="L426" s="35"/>
      <c r="M426" s="35"/>
      <c r="N426" s="35"/>
      <c r="O426" s="36"/>
    </row>
    <row r="427" customFormat="false" ht="15" hidden="false" customHeight="false" outlineLevel="0" collapsed="false">
      <c r="A427" s="35"/>
      <c r="B427" s="35"/>
      <c r="C427" s="35"/>
      <c r="D427" s="35"/>
      <c r="E427" s="36"/>
      <c r="F427" s="38" t="str">
        <f aca="false">IF(E427="","",IFERROR(LOOKUP(2,1/(ISNUMBER(SEARCH(KW_Terms,E427))*(KW_Terms&lt;&gt;"")*(KW_Suggest&lt;&gt;"")),KW_Suggest),"No rule matched"))</f>
        <v/>
      </c>
      <c r="G427" s="35"/>
      <c r="H427" s="35"/>
      <c r="I427" s="36"/>
      <c r="J427" s="35"/>
      <c r="K427" s="35"/>
      <c r="L427" s="35"/>
      <c r="M427" s="35"/>
      <c r="N427" s="35"/>
      <c r="O427" s="36"/>
    </row>
    <row r="428" customFormat="false" ht="15" hidden="false" customHeight="false" outlineLevel="0" collapsed="false">
      <c r="A428" s="35"/>
      <c r="B428" s="35"/>
      <c r="C428" s="35"/>
      <c r="D428" s="35"/>
      <c r="E428" s="36"/>
      <c r="F428" s="38" t="str">
        <f aca="false">IF(E428="","",IFERROR(LOOKUP(2,1/(ISNUMBER(SEARCH(KW_Terms,E428))*(KW_Terms&lt;&gt;"")*(KW_Suggest&lt;&gt;"")),KW_Suggest),"No rule matched"))</f>
        <v/>
      </c>
      <c r="G428" s="35"/>
      <c r="H428" s="35"/>
      <c r="I428" s="36"/>
      <c r="J428" s="35"/>
      <c r="K428" s="35"/>
      <c r="L428" s="35"/>
      <c r="M428" s="35"/>
      <c r="N428" s="35"/>
      <c r="O428" s="36"/>
    </row>
    <row r="429" customFormat="false" ht="15" hidden="false" customHeight="false" outlineLevel="0" collapsed="false">
      <c r="A429" s="35"/>
      <c r="B429" s="35"/>
      <c r="C429" s="35"/>
      <c r="D429" s="35"/>
      <c r="E429" s="36"/>
      <c r="F429" s="38" t="str">
        <f aca="false">IF(E429="","",IFERROR(LOOKUP(2,1/(ISNUMBER(SEARCH(KW_Terms,E429))*(KW_Terms&lt;&gt;"")*(KW_Suggest&lt;&gt;"")),KW_Suggest),"No rule matched"))</f>
        <v/>
      </c>
      <c r="G429" s="35"/>
      <c r="H429" s="35"/>
      <c r="I429" s="36"/>
      <c r="J429" s="35"/>
      <c r="K429" s="35"/>
      <c r="L429" s="35"/>
      <c r="M429" s="35"/>
      <c r="N429" s="35"/>
      <c r="O429" s="36"/>
    </row>
    <row r="430" customFormat="false" ht="15" hidden="false" customHeight="false" outlineLevel="0" collapsed="false">
      <c r="A430" s="35"/>
      <c r="B430" s="35"/>
      <c r="C430" s="35"/>
      <c r="D430" s="35"/>
      <c r="E430" s="36"/>
      <c r="F430" s="38" t="str">
        <f aca="false">IF(E430="","",IFERROR(LOOKUP(2,1/(ISNUMBER(SEARCH(KW_Terms,E430))*(KW_Terms&lt;&gt;"")*(KW_Suggest&lt;&gt;"")),KW_Suggest),"No rule matched"))</f>
        <v/>
      </c>
      <c r="G430" s="35"/>
      <c r="H430" s="35"/>
      <c r="I430" s="36"/>
      <c r="J430" s="35"/>
      <c r="K430" s="35"/>
      <c r="L430" s="35"/>
      <c r="M430" s="35"/>
      <c r="N430" s="35"/>
      <c r="O430" s="36"/>
    </row>
    <row r="431" customFormat="false" ht="15" hidden="false" customHeight="false" outlineLevel="0" collapsed="false">
      <c r="A431" s="35"/>
      <c r="B431" s="35"/>
      <c r="C431" s="35"/>
      <c r="D431" s="35"/>
      <c r="E431" s="36"/>
      <c r="F431" s="38" t="str">
        <f aca="false">IF(E431="","",IFERROR(LOOKUP(2,1/(ISNUMBER(SEARCH(KW_Terms,E431))*(KW_Terms&lt;&gt;"")*(KW_Suggest&lt;&gt;"")),KW_Suggest),"No rule matched"))</f>
        <v/>
      </c>
      <c r="G431" s="35"/>
      <c r="H431" s="35"/>
      <c r="I431" s="36"/>
      <c r="J431" s="35"/>
      <c r="K431" s="35"/>
      <c r="L431" s="35"/>
      <c r="M431" s="35"/>
      <c r="N431" s="35"/>
      <c r="O431" s="36"/>
    </row>
    <row r="432" customFormat="false" ht="15" hidden="false" customHeight="false" outlineLevel="0" collapsed="false">
      <c r="A432" s="35"/>
      <c r="B432" s="35"/>
      <c r="C432" s="35"/>
      <c r="D432" s="35"/>
      <c r="E432" s="36"/>
      <c r="F432" s="38" t="str">
        <f aca="false">IF(E432="","",IFERROR(LOOKUP(2,1/(ISNUMBER(SEARCH(KW_Terms,E432))*(KW_Terms&lt;&gt;"")*(KW_Suggest&lt;&gt;"")),KW_Suggest),"No rule matched"))</f>
        <v/>
      </c>
      <c r="G432" s="35"/>
      <c r="H432" s="35"/>
      <c r="I432" s="36"/>
      <c r="J432" s="35"/>
      <c r="K432" s="35"/>
      <c r="L432" s="35"/>
      <c r="M432" s="35"/>
      <c r="N432" s="35"/>
      <c r="O432" s="36"/>
    </row>
    <row r="433" customFormat="false" ht="15" hidden="false" customHeight="false" outlineLevel="0" collapsed="false">
      <c r="A433" s="35"/>
      <c r="B433" s="35"/>
      <c r="C433" s="35"/>
      <c r="D433" s="35"/>
      <c r="E433" s="36"/>
      <c r="F433" s="38" t="str">
        <f aca="false">IF(E433="","",IFERROR(LOOKUP(2,1/(ISNUMBER(SEARCH(KW_Terms,E433))*(KW_Terms&lt;&gt;"")*(KW_Suggest&lt;&gt;"")),KW_Suggest),"No rule matched"))</f>
        <v/>
      </c>
      <c r="G433" s="35"/>
      <c r="H433" s="35"/>
      <c r="I433" s="36"/>
      <c r="J433" s="35"/>
      <c r="K433" s="35"/>
      <c r="L433" s="35"/>
      <c r="M433" s="35"/>
      <c r="N433" s="35"/>
      <c r="O433" s="36"/>
    </row>
    <row r="434" customFormat="false" ht="15" hidden="false" customHeight="false" outlineLevel="0" collapsed="false">
      <c r="A434" s="35"/>
      <c r="B434" s="35"/>
      <c r="C434" s="35"/>
      <c r="D434" s="35"/>
      <c r="E434" s="36"/>
      <c r="F434" s="38" t="str">
        <f aca="false">IF(E434="","",IFERROR(LOOKUP(2,1/(ISNUMBER(SEARCH(KW_Terms,E434))*(KW_Terms&lt;&gt;"")*(KW_Suggest&lt;&gt;"")),KW_Suggest),"No rule matched"))</f>
        <v/>
      </c>
      <c r="G434" s="35"/>
      <c r="H434" s="35"/>
      <c r="I434" s="36"/>
      <c r="J434" s="35"/>
      <c r="K434" s="35"/>
      <c r="L434" s="35"/>
      <c r="M434" s="35"/>
      <c r="N434" s="35"/>
      <c r="O434" s="36"/>
    </row>
    <row r="435" customFormat="false" ht="15" hidden="false" customHeight="false" outlineLevel="0" collapsed="false">
      <c r="A435" s="35"/>
      <c r="B435" s="35"/>
      <c r="C435" s="35"/>
      <c r="D435" s="35"/>
      <c r="E435" s="36"/>
      <c r="F435" s="38" t="str">
        <f aca="false">IF(E435="","",IFERROR(LOOKUP(2,1/(ISNUMBER(SEARCH(KW_Terms,E435))*(KW_Terms&lt;&gt;"")*(KW_Suggest&lt;&gt;"")),KW_Suggest),"No rule matched"))</f>
        <v/>
      </c>
      <c r="G435" s="35"/>
      <c r="H435" s="35"/>
      <c r="I435" s="36"/>
      <c r="J435" s="35"/>
      <c r="K435" s="35"/>
      <c r="L435" s="35"/>
      <c r="M435" s="35"/>
      <c r="N435" s="35"/>
      <c r="O435" s="36"/>
    </row>
    <row r="436" customFormat="false" ht="15" hidden="false" customHeight="false" outlineLevel="0" collapsed="false">
      <c r="A436" s="35"/>
      <c r="B436" s="35"/>
      <c r="C436" s="35"/>
      <c r="D436" s="35"/>
      <c r="E436" s="36"/>
      <c r="F436" s="38" t="str">
        <f aca="false">IF(E436="","",IFERROR(LOOKUP(2,1/(ISNUMBER(SEARCH(KW_Terms,E436))*(KW_Terms&lt;&gt;"")*(KW_Suggest&lt;&gt;"")),KW_Suggest),"No rule matched"))</f>
        <v/>
      </c>
      <c r="G436" s="35"/>
      <c r="H436" s="35"/>
      <c r="I436" s="36"/>
      <c r="J436" s="35"/>
      <c r="K436" s="35"/>
      <c r="L436" s="35"/>
      <c r="M436" s="35"/>
      <c r="N436" s="35"/>
      <c r="O436" s="36"/>
    </row>
    <row r="437" customFormat="false" ht="15" hidden="false" customHeight="false" outlineLevel="0" collapsed="false">
      <c r="A437" s="35"/>
      <c r="B437" s="35"/>
      <c r="C437" s="35"/>
      <c r="D437" s="35"/>
      <c r="E437" s="36"/>
      <c r="F437" s="38" t="str">
        <f aca="false">IF(E437="","",IFERROR(LOOKUP(2,1/(ISNUMBER(SEARCH(KW_Terms,E437))*(KW_Terms&lt;&gt;"")*(KW_Suggest&lt;&gt;"")),KW_Suggest),"No rule matched"))</f>
        <v/>
      </c>
      <c r="G437" s="35"/>
      <c r="H437" s="35"/>
      <c r="I437" s="36"/>
      <c r="J437" s="35"/>
      <c r="K437" s="35"/>
      <c r="L437" s="35"/>
      <c r="M437" s="35"/>
      <c r="N437" s="35"/>
      <c r="O437" s="36"/>
    </row>
    <row r="438" customFormat="false" ht="15" hidden="false" customHeight="false" outlineLevel="0" collapsed="false">
      <c r="A438" s="35"/>
      <c r="B438" s="35"/>
      <c r="C438" s="35"/>
      <c r="D438" s="35"/>
      <c r="E438" s="36"/>
      <c r="F438" s="38" t="str">
        <f aca="false">IF(E438="","",IFERROR(LOOKUP(2,1/(ISNUMBER(SEARCH(KW_Terms,E438))*(KW_Terms&lt;&gt;"")*(KW_Suggest&lt;&gt;"")),KW_Suggest),"No rule matched"))</f>
        <v/>
      </c>
      <c r="G438" s="35"/>
      <c r="H438" s="35"/>
      <c r="I438" s="36"/>
      <c r="J438" s="35"/>
      <c r="K438" s="35"/>
      <c r="L438" s="35"/>
      <c r="M438" s="35"/>
      <c r="N438" s="35"/>
      <c r="O438" s="36"/>
    </row>
    <row r="439" customFormat="false" ht="15" hidden="false" customHeight="false" outlineLevel="0" collapsed="false">
      <c r="A439" s="35"/>
      <c r="B439" s="35"/>
      <c r="C439" s="35"/>
      <c r="D439" s="35"/>
      <c r="E439" s="36"/>
      <c r="F439" s="38" t="str">
        <f aca="false">IF(E439="","",IFERROR(LOOKUP(2,1/(ISNUMBER(SEARCH(KW_Terms,E439))*(KW_Terms&lt;&gt;"")*(KW_Suggest&lt;&gt;"")),KW_Suggest),"No rule matched"))</f>
        <v/>
      </c>
      <c r="G439" s="35"/>
      <c r="H439" s="35"/>
      <c r="I439" s="36"/>
      <c r="J439" s="35"/>
      <c r="K439" s="35"/>
      <c r="L439" s="35"/>
      <c r="M439" s="35"/>
      <c r="N439" s="35"/>
      <c r="O439" s="36"/>
    </row>
    <row r="440" customFormat="false" ht="15" hidden="false" customHeight="false" outlineLevel="0" collapsed="false">
      <c r="A440" s="35"/>
      <c r="B440" s="35"/>
      <c r="C440" s="35"/>
      <c r="D440" s="35"/>
      <c r="E440" s="36"/>
      <c r="F440" s="38" t="str">
        <f aca="false">IF(E440="","",IFERROR(LOOKUP(2,1/(ISNUMBER(SEARCH(KW_Terms,E440))*(KW_Terms&lt;&gt;"")*(KW_Suggest&lt;&gt;"")),KW_Suggest),"No rule matched"))</f>
        <v/>
      </c>
      <c r="G440" s="35"/>
      <c r="H440" s="35"/>
      <c r="I440" s="36"/>
      <c r="J440" s="35"/>
      <c r="K440" s="35"/>
      <c r="L440" s="35"/>
      <c r="M440" s="35"/>
      <c r="N440" s="35"/>
      <c r="O440" s="36"/>
    </row>
    <row r="441" customFormat="false" ht="15" hidden="false" customHeight="false" outlineLevel="0" collapsed="false">
      <c r="A441" s="35"/>
      <c r="B441" s="35"/>
      <c r="C441" s="35"/>
      <c r="D441" s="35"/>
      <c r="E441" s="36"/>
      <c r="F441" s="38" t="str">
        <f aca="false">IF(E441="","",IFERROR(LOOKUP(2,1/(ISNUMBER(SEARCH(KW_Terms,E441))*(KW_Terms&lt;&gt;"")*(KW_Suggest&lt;&gt;"")),KW_Suggest),"No rule matched"))</f>
        <v/>
      </c>
      <c r="G441" s="35"/>
      <c r="H441" s="35"/>
      <c r="I441" s="36"/>
      <c r="J441" s="35"/>
      <c r="K441" s="35"/>
      <c r="L441" s="35"/>
      <c r="M441" s="35"/>
      <c r="N441" s="35"/>
      <c r="O441" s="36"/>
    </row>
    <row r="442" customFormat="false" ht="15" hidden="false" customHeight="false" outlineLevel="0" collapsed="false">
      <c r="A442" s="35"/>
      <c r="B442" s="35"/>
      <c r="C442" s="35"/>
      <c r="D442" s="35"/>
      <c r="E442" s="36"/>
      <c r="F442" s="38" t="str">
        <f aca="false">IF(E442="","",IFERROR(LOOKUP(2,1/(ISNUMBER(SEARCH(KW_Terms,E442))*(KW_Terms&lt;&gt;"")*(KW_Suggest&lt;&gt;"")),KW_Suggest),"No rule matched"))</f>
        <v/>
      </c>
      <c r="G442" s="35"/>
      <c r="H442" s="35"/>
      <c r="I442" s="36"/>
      <c r="J442" s="35"/>
      <c r="K442" s="35"/>
      <c r="L442" s="35"/>
      <c r="M442" s="35"/>
      <c r="N442" s="35"/>
      <c r="O442" s="36"/>
    </row>
    <row r="443" customFormat="false" ht="15" hidden="false" customHeight="false" outlineLevel="0" collapsed="false">
      <c r="A443" s="35"/>
      <c r="B443" s="35"/>
      <c r="C443" s="35"/>
      <c r="D443" s="35"/>
      <c r="E443" s="36"/>
      <c r="F443" s="38" t="str">
        <f aca="false">IF(E443="","",IFERROR(LOOKUP(2,1/(ISNUMBER(SEARCH(KW_Terms,E443))*(KW_Terms&lt;&gt;"")*(KW_Suggest&lt;&gt;"")),KW_Suggest),"No rule matched"))</f>
        <v/>
      </c>
      <c r="G443" s="35"/>
      <c r="H443" s="35"/>
      <c r="I443" s="36"/>
      <c r="J443" s="35"/>
      <c r="K443" s="35"/>
      <c r="L443" s="35"/>
      <c r="M443" s="35"/>
      <c r="N443" s="35"/>
      <c r="O443" s="36"/>
    </row>
    <row r="444" customFormat="false" ht="15" hidden="false" customHeight="false" outlineLevel="0" collapsed="false">
      <c r="A444" s="35"/>
      <c r="B444" s="35"/>
      <c r="C444" s="35"/>
      <c r="D444" s="35"/>
      <c r="E444" s="36"/>
      <c r="F444" s="38" t="str">
        <f aca="false">IF(E444="","",IFERROR(LOOKUP(2,1/(ISNUMBER(SEARCH(KW_Terms,E444))*(KW_Terms&lt;&gt;"")*(KW_Suggest&lt;&gt;"")),KW_Suggest),"No rule matched"))</f>
        <v/>
      </c>
      <c r="G444" s="35"/>
      <c r="H444" s="35"/>
      <c r="I444" s="36"/>
      <c r="J444" s="35"/>
      <c r="K444" s="35"/>
      <c r="L444" s="35"/>
      <c r="M444" s="35"/>
      <c r="N444" s="35"/>
      <c r="O444" s="36"/>
    </row>
    <row r="445" customFormat="false" ht="15" hidden="false" customHeight="false" outlineLevel="0" collapsed="false">
      <c r="A445" s="35"/>
      <c r="B445" s="35"/>
      <c r="C445" s="35"/>
      <c r="D445" s="35"/>
      <c r="E445" s="36"/>
      <c r="F445" s="38" t="str">
        <f aca="false">IF(E445="","",IFERROR(LOOKUP(2,1/(ISNUMBER(SEARCH(KW_Terms,E445))*(KW_Terms&lt;&gt;"")*(KW_Suggest&lt;&gt;"")),KW_Suggest),"No rule matched"))</f>
        <v/>
      </c>
      <c r="G445" s="35"/>
      <c r="H445" s="35"/>
      <c r="I445" s="36"/>
      <c r="J445" s="35"/>
      <c r="K445" s="35"/>
      <c r="L445" s="35"/>
      <c r="M445" s="35"/>
      <c r="N445" s="35"/>
      <c r="O445" s="36"/>
    </row>
    <row r="446" customFormat="false" ht="15" hidden="false" customHeight="false" outlineLevel="0" collapsed="false">
      <c r="A446" s="35"/>
      <c r="B446" s="35"/>
      <c r="C446" s="35"/>
      <c r="D446" s="35"/>
      <c r="E446" s="36"/>
      <c r="F446" s="38" t="str">
        <f aca="false">IF(E446="","",IFERROR(LOOKUP(2,1/(ISNUMBER(SEARCH(KW_Terms,E446))*(KW_Terms&lt;&gt;"")*(KW_Suggest&lt;&gt;"")),KW_Suggest),"No rule matched"))</f>
        <v/>
      </c>
      <c r="G446" s="35"/>
      <c r="H446" s="35"/>
      <c r="I446" s="36"/>
      <c r="J446" s="35"/>
      <c r="K446" s="35"/>
      <c r="L446" s="35"/>
      <c r="M446" s="35"/>
      <c r="N446" s="35"/>
      <c r="O446" s="36"/>
    </row>
    <row r="447" customFormat="false" ht="15" hidden="false" customHeight="false" outlineLevel="0" collapsed="false">
      <c r="A447" s="35"/>
      <c r="B447" s="35"/>
      <c r="C447" s="35"/>
      <c r="D447" s="35"/>
      <c r="E447" s="36"/>
      <c r="F447" s="38" t="str">
        <f aca="false">IF(E447="","",IFERROR(LOOKUP(2,1/(ISNUMBER(SEARCH(KW_Terms,E447))*(KW_Terms&lt;&gt;"")*(KW_Suggest&lt;&gt;"")),KW_Suggest),"No rule matched"))</f>
        <v/>
      </c>
      <c r="G447" s="35"/>
      <c r="H447" s="35"/>
      <c r="I447" s="36"/>
      <c r="J447" s="35"/>
      <c r="K447" s="35"/>
      <c r="L447" s="35"/>
      <c r="M447" s="35"/>
      <c r="N447" s="35"/>
      <c r="O447" s="36"/>
    </row>
    <row r="448" customFormat="false" ht="15" hidden="false" customHeight="false" outlineLevel="0" collapsed="false">
      <c r="A448" s="35"/>
      <c r="B448" s="35"/>
      <c r="C448" s="35"/>
      <c r="D448" s="35"/>
      <c r="E448" s="36"/>
      <c r="F448" s="38" t="str">
        <f aca="false">IF(E448="","",IFERROR(LOOKUP(2,1/(ISNUMBER(SEARCH(KW_Terms,E448))*(KW_Terms&lt;&gt;"")*(KW_Suggest&lt;&gt;"")),KW_Suggest),"No rule matched"))</f>
        <v/>
      </c>
      <c r="G448" s="35"/>
      <c r="H448" s="35"/>
      <c r="I448" s="36"/>
      <c r="J448" s="35"/>
      <c r="K448" s="35"/>
      <c r="L448" s="35"/>
      <c r="M448" s="35"/>
      <c r="N448" s="35"/>
      <c r="O448" s="36"/>
    </row>
    <row r="449" customFormat="false" ht="15" hidden="false" customHeight="false" outlineLevel="0" collapsed="false">
      <c r="A449" s="35"/>
      <c r="B449" s="35"/>
      <c r="C449" s="35"/>
      <c r="D449" s="35"/>
      <c r="E449" s="36"/>
      <c r="F449" s="38" t="str">
        <f aca="false">IF(E449="","",IFERROR(LOOKUP(2,1/(ISNUMBER(SEARCH(KW_Terms,E449))*(KW_Terms&lt;&gt;"")*(KW_Suggest&lt;&gt;"")),KW_Suggest),"No rule matched"))</f>
        <v/>
      </c>
      <c r="G449" s="35"/>
      <c r="H449" s="35"/>
      <c r="I449" s="36"/>
      <c r="J449" s="35"/>
      <c r="K449" s="35"/>
      <c r="L449" s="35"/>
      <c r="M449" s="35"/>
      <c r="N449" s="35"/>
      <c r="O449" s="36"/>
    </row>
    <row r="450" customFormat="false" ht="15" hidden="false" customHeight="false" outlineLevel="0" collapsed="false">
      <c r="A450" s="35"/>
      <c r="B450" s="35"/>
      <c r="C450" s="35"/>
      <c r="D450" s="35"/>
      <c r="E450" s="36"/>
      <c r="F450" s="38" t="str">
        <f aca="false">IF(E450="","",IFERROR(LOOKUP(2,1/(ISNUMBER(SEARCH(KW_Terms,E450))*(KW_Terms&lt;&gt;"")*(KW_Suggest&lt;&gt;"")),KW_Suggest),"No rule matched"))</f>
        <v/>
      </c>
      <c r="G450" s="35"/>
      <c r="H450" s="35"/>
      <c r="I450" s="36"/>
      <c r="J450" s="35"/>
      <c r="K450" s="35"/>
      <c r="L450" s="35"/>
      <c r="M450" s="35"/>
      <c r="N450" s="35"/>
      <c r="O450" s="36"/>
    </row>
    <row r="451" customFormat="false" ht="15" hidden="false" customHeight="false" outlineLevel="0" collapsed="false">
      <c r="A451" s="35"/>
      <c r="B451" s="35"/>
      <c r="C451" s="35"/>
      <c r="D451" s="35"/>
      <c r="E451" s="36"/>
      <c r="F451" s="38" t="str">
        <f aca="false">IF(E451="","",IFERROR(LOOKUP(2,1/(ISNUMBER(SEARCH(KW_Terms,E451))*(KW_Terms&lt;&gt;"")*(KW_Suggest&lt;&gt;"")),KW_Suggest),"No rule matched"))</f>
        <v/>
      </c>
      <c r="G451" s="35"/>
      <c r="H451" s="35"/>
      <c r="I451" s="36"/>
      <c r="J451" s="35"/>
      <c r="K451" s="35"/>
      <c r="L451" s="35"/>
      <c r="M451" s="35"/>
      <c r="N451" s="35"/>
      <c r="O451" s="36"/>
    </row>
    <row r="452" customFormat="false" ht="15" hidden="false" customHeight="false" outlineLevel="0" collapsed="false">
      <c r="A452" s="35"/>
      <c r="B452" s="35"/>
      <c r="C452" s="35"/>
      <c r="D452" s="35"/>
      <c r="E452" s="36"/>
      <c r="F452" s="38" t="str">
        <f aca="false">IF(E452="","",IFERROR(LOOKUP(2,1/(ISNUMBER(SEARCH(KW_Terms,E452))*(KW_Terms&lt;&gt;"")*(KW_Suggest&lt;&gt;"")),KW_Suggest),"No rule matched"))</f>
        <v/>
      </c>
      <c r="G452" s="35"/>
      <c r="H452" s="35"/>
      <c r="I452" s="36"/>
      <c r="J452" s="35"/>
      <c r="K452" s="35"/>
      <c r="L452" s="35"/>
      <c r="M452" s="35"/>
      <c r="N452" s="35"/>
      <c r="O452" s="36"/>
    </row>
    <row r="453" customFormat="false" ht="15" hidden="false" customHeight="false" outlineLevel="0" collapsed="false">
      <c r="A453" s="35"/>
      <c r="B453" s="35"/>
      <c r="C453" s="35"/>
      <c r="D453" s="35"/>
      <c r="E453" s="36"/>
      <c r="F453" s="38" t="str">
        <f aca="false">IF(E453="","",IFERROR(LOOKUP(2,1/(ISNUMBER(SEARCH(KW_Terms,E453))*(KW_Terms&lt;&gt;"")*(KW_Suggest&lt;&gt;"")),KW_Suggest),"No rule matched"))</f>
        <v/>
      </c>
      <c r="G453" s="35"/>
      <c r="H453" s="35"/>
      <c r="I453" s="36"/>
      <c r="J453" s="35"/>
      <c r="K453" s="35"/>
      <c r="L453" s="35"/>
      <c r="M453" s="35"/>
      <c r="N453" s="35"/>
      <c r="O453" s="36"/>
    </row>
    <row r="454" customFormat="false" ht="15" hidden="false" customHeight="false" outlineLevel="0" collapsed="false">
      <c r="A454" s="35"/>
      <c r="B454" s="35"/>
      <c r="C454" s="35"/>
      <c r="D454" s="35"/>
      <c r="E454" s="36"/>
      <c r="F454" s="38" t="str">
        <f aca="false">IF(E454="","",IFERROR(LOOKUP(2,1/(ISNUMBER(SEARCH(KW_Terms,E454))*(KW_Terms&lt;&gt;"")*(KW_Suggest&lt;&gt;"")),KW_Suggest),"No rule matched"))</f>
        <v/>
      </c>
      <c r="G454" s="35"/>
      <c r="H454" s="35"/>
      <c r="I454" s="36"/>
      <c r="J454" s="35"/>
      <c r="K454" s="35"/>
      <c r="L454" s="35"/>
      <c r="M454" s="35"/>
      <c r="N454" s="35"/>
      <c r="O454" s="36"/>
    </row>
    <row r="455" customFormat="false" ht="15" hidden="false" customHeight="false" outlineLevel="0" collapsed="false">
      <c r="A455" s="35"/>
      <c r="B455" s="35"/>
      <c r="C455" s="35"/>
      <c r="D455" s="35"/>
      <c r="E455" s="36"/>
      <c r="F455" s="38" t="str">
        <f aca="false">IF(E455="","",IFERROR(LOOKUP(2,1/(ISNUMBER(SEARCH(KW_Terms,E455))*(KW_Terms&lt;&gt;"")*(KW_Suggest&lt;&gt;"")),KW_Suggest),"No rule matched"))</f>
        <v/>
      </c>
      <c r="G455" s="35"/>
      <c r="H455" s="35"/>
      <c r="I455" s="36"/>
      <c r="J455" s="35"/>
      <c r="K455" s="35"/>
      <c r="L455" s="35"/>
      <c r="M455" s="35"/>
      <c r="N455" s="35"/>
      <c r="O455" s="36"/>
    </row>
    <row r="456" customFormat="false" ht="15" hidden="false" customHeight="false" outlineLevel="0" collapsed="false">
      <c r="A456" s="35"/>
      <c r="B456" s="35"/>
      <c r="C456" s="35"/>
      <c r="D456" s="35"/>
      <c r="E456" s="36"/>
      <c r="F456" s="38" t="str">
        <f aca="false">IF(E456="","",IFERROR(LOOKUP(2,1/(ISNUMBER(SEARCH(KW_Terms,E456))*(KW_Terms&lt;&gt;"")*(KW_Suggest&lt;&gt;"")),KW_Suggest),"No rule matched"))</f>
        <v/>
      </c>
      <c r="G456" s="35"/>
      <c r="H456" s="35"/>
      <c r="I456" s="36"/>
      <c r="J456" s="35"/>
      <c r="K456" s="35"/>
      <c r="L456" s="35"/>
      <c r="M456" s="35"/>
      <c r="N456" s="35"/>
      <c r="O456" s="36"/>
    </row>
    <row r="457" customFormat="false" ht="15" hidden="false" customHeight="false" outlineLevel="0" collapsed="false">
      <c r="A457" s="35"/>
      <c r="B457" s="35"/>
      <c r="C457" s="35"/>
      <c r="D457" s="35"/>
      <c r="E457" s="36"/>
      <c r="F457" s="38" t="str">
        <f aca="false">IF(E457="","",IFERROR(LOOKUP(2,1/(ISNUMBER(SEARCH(KW_Terms,E457))*(KW_Terms&lt;&gt;"")*(KW_Suggest&lt;&gt;"")),KW_Suggest),"No rule matched"))</f>
        <v/>
      </c>
      <c r="G457" s="35"/>
      <c r="H457" s="35"/>
      <c r="I457" s="36"/>
      <c r="J457" s="35"/>
      <c r="K457" s="35"/>
      <c r="L457" s="35"/>
      <c r="M457" s="35"/>
      <c r="N457" s="35"/>
      <c r="O457" s="36"/>
    </row>
    <row r="458" customFormat="false" ht="15" hidden="false" customHeight="false" outlineLevel="0" collapsed="false">
      <c r="A458" s="35"/>
      <c r="B458" s="35"/>
      <c r="C458" s="35"/>
      <c r="D458" s="35"/>
      <c r="E458" s="36"/>
      <c r="F458" s="38" t="str">
        <f aca="false">IF(E458="","",IFERROR(LOOKUP(2,1/(ISNUMBER(SEARCH(KW_Terms,E458))*(KW_Terms&lt;&gt;"")*(KW_Suggest&lt;&gt;"")),KW_Suggest),"No rule matched"))</f>
        <v/>
      </c>
      <c r="G458" s="35"/>
      <c r="H458" s="35"/>
      <c r="I458" s="36"/>
      <c r="J458" s="35"/>
      <c r="K458" s="35"/>
      <c r="L458" s="35"/>
      <c r="M458" s="35"/>
      <c r="N458" s="35"/>
      <c r="O458" s="36"/>
    </row>
    <row r="459" customFormat="false" ht="15" hidden="false" customHeight="false" outlineLevel="0" collapsed="false">
      <c r="A459" s="35"/>
      <c r="B459" s="35"/>
      <c r="C459" s="35"/>
      <c r="D459" s="35"/>
      <c r="E459" s="36"/>
      <c r="F459" s="38" t="str">
        <f aca="false">IF(E459="","",IFERROR(LOOKUP(2,1/(ISNUMBER(SEARCH(KW_Terms,E459))*(KW_Terms&lt;&gt;"")*(KW_Suggest&lt;&gt;"")),KW_Suggest),"No rule matched"))</f>
        <v/>
      </c>
      <c r="G459" s="35"/>
      <c r="H459" s="35"/>
      <c r="I459" s="36"/>
      <c r="J459" s="35"/>
      <c r="K459" s="35"/>
      <c r="L459" s="35"/>
      <c r="M459" s="35"/>
      <c r="N459" s="35"/>
      <c r="O459" s="36"/>
    </row>
    <row r="460" customFormat="false" ht="15" hidden="false" customHeight="false" outlineLevel="0" collapsed="false">
      <c r="A460" s="35"/>
      <c r="B460" s="35"/>
      <c r="C460" s="35"/>
      <c r="D460" s="35"/>
      <c r="E460" s="36"/>
      <c r="F460" s="38" t="str">
        <f aca="false">IF(E460="","",IFERROR(LOOKUP(2,1/(ISNUMBER(SEARCH(KW_Terms,E460))*(KW_Terms&lt;&gt;"")*(KW_Suggest&lt;&gt;"")),KW_Suggest),"No rule matched"))</f>
        <v/>
      </c>
      <c r="G460" s="35"/>
      <c r="H460" s="35"/>
      <c r="I460" s="36"/>
      <c r="J460" s="35"/>
      <c r="K460" s="35"/>
      <c r="L460" s="35"/>
      <c r="M460" s="35"/>
      <c r="N460" s="35"/>
      <c r="O460" s="36"/>
    </row>
    <row r="461" customFormat="false" ht="15" hidden="false" customHeight="false" outlineLevel="0" collapsed="false">
      <c r="A461" s="35"/>
      <c r="B461" s="35"/>
      <c r="C461" s="35"/>
      <c r="D461" s="35"/>
      <c r="E461" s="36"/>
      <c r="F461" s="38" t="str">
        <f aca="false">IF(E461="","",IFERROR(LOOKUP(2,1/(ISNUMBER(SEARCH(KW_Terms,E461))*(KW_Terms&lt;&gt;"")*(KW_Suggest&lt;&gt;"")),KW_Suggest),"No rule matched"))</f>
        <v/>
      </c>
      <c r="G461" s="35"/>
      <c r="H461" s="35"/>
      <c r="I461" s="36"/>
      <c r="J461" s="35"/>
      <c r="K461" s="35"/>
      <c r="L461" s="35"/>
      <c r="M461" s="35"/>
      <c r="N461" s="35"/>
      <c r="O461" s="36"/>
    </row>
    <row r="462" customFormat="false" ht="15" hidden="false" customHeight="false" outlineLevel="0" collapsed="false">
      <c r="A462" s="35"/>
      <c r="B462" s="35"/>
      <c r="C462" s="35"/>
      <c r="D462" s="35"/>
      <c r="E462" s="36"/>
      <c r="F462" s="38" t="str">
        <f aca="false">IF(E462="","",IFERROR(LOOKUP(2,1/(ISNUMBER(SEARCH(KW_Terms,E462))*(KW_Terms&lt;&gt;"")*(KW_Suggest&lt;&gt;"")),KW_Suggest),"No rule matched"))</f>
        <v/>
      </c>
      <c r="G462" s="35"/>
      <c r="H462" s="35"/>
      <c r="I462" s="36"/>
      <c r="J462" s="35"/>
      <c r="K462" s="35"/>
      <c r="L462" s="35"/>
      <c r="M462" s="35"/>
      <c r="N462" s="35"/>
      <c r="O462" s="36"/>
    </row>
    <row r="463" customFormat="false" ht="15" hidden="false" customHeight="false" outlineLevel="0" collapsed="false">
      <c r="A463" s="35"/>
      <c r="B463" s="35"/>
      <c r="C463" s="35"/>
      <c r="D463" s="35"/>
      <c r="E463" s="36"/>
      <c r="F463" s="38" t="str">
        <f aca="false">IF(E463="","",IFERROR(LOOKUP(2,1/(ISNUMBER(SEARCH(KW_Terms,E463))*(KW_Terms&lt;&gt;"")*(KW_Suggest&lt;&gt;"")),KW_Suggest),"No rule matched"))</f>
        <v/>
      </c>
      <c r="G463" s="35"/>
      <c r="H463" s="35"/>
      <c r="I463" s="36"/>
      <c r="J463" s="35"/>
      <c r="K463" s="35"/>
      <c r="L463" s="35"/>
      <c r="M463" s="35"/>
      <c r="N463" s="35"/>
      <c r="O463" s="36"/>
    </row>
    <row r="464" customFormat="false" ht="15" hidden="false" customHeight="false" outlineLevel="0" collapsed="false">
      <c r="A464" s="35"/>
      <c r="B464" s="35"/>
      <c r="C464" s="35"/>
      <c r="D464" s="35"/>
      <c r="E464" s="36"/>
      <c r="F464" s="38" t="str">
        <f aca="false">IF(E464="","",IFERROR(LOOKUP(2,1/(ISNUMBER(SEARCH(KW_Terms,E464))*(KW_Terms&lt;&gt;"")*(KW_Suggest&lt;&gt;"")),KW_Suggest),"No rule matched"))</f>
        <v/>
      </c>
      <c r="G464" s="35"/>
      <c r="H464" s="35"/>
      <c r="I464" s="36"/>
      <c r="J464" s="35"/>
      <c r="K464" s="35"/>
      <c r="L464" s="35"/>
      <c r="M464" s="35"/>
      <c r="N464" s="35"/>
      <c r="O464" s="36"/>
    </row>
    <row r="465" customFormat="false" ht="15" hidden="false" customHeight="false" outlineLevel="0" collapsed="false">
      <c r="A465" s="35"/>
      <c r="B465" s="35"/>
      <c r="C465" s="35"/>
      <c r="D465" s="35"/>
      <c r="E465" s="36"/>
      <c r="F465" s="38" t="str">
        <f aca="false">IF(E465="","",IFERROR(LOOKUP(2,1/(ISNUMBER(SEARCH(KW_Terms,E465))*(KW_Terms&lt;&gt;"")*(KW_Suggest&lt;&gt;"")),KW_Suggest),"No rule matched"))</f>
        <v/>
      </c>
      <c r="G465" s="35"/>
      <c r="H465" s="35"/>
      <c r="I465" s="36"/>
      <c r="J465" s="35"/>
      <c r="K465" s="35"/>
      <c r="L465" s="35"/>
      <c r="M465" s="35"/>
      <c r="N465" s="35"/>
      <c r="O465" s="36"/>
    </row>
    <row r="466" customFormat="false" ht="15" hidden="false" customHeight="false" outlineLevel="0" collapsed="false">
      <c r="A466" s="35"/>
      <c r="B466" s="35"/>
      <c r="C466" s="35"/>
      <c r="D466" s="35"/>
      <c r="E466" s="36"/>
      <c r="F466" s="38" t="str">
        <f aca="false">IF(E466="","",IFERROR(LOOKUP(2,1/(ISNUMBER(SEARCH(KW_Terms,E466))*(KW_Terms&lt;&gt;"")*(KW_Suggest&lt;&gt;"")),KW_Suggest),"No rule matched"))</f>
        <v/>
      </c>
      <c r="G466" s="35"/>
      <c r="H466" s="35"/>
      <c r="I466" s="36"/>
      <c r="J466" s="35"/>
      <c r="K466" s="35"/>
      <c r="L466" s="35"/>
      <c r="M466" s="35"/>
      <c r="N466" s="35"/>
      <c r="O466" s="36"/>
    </row>
    <row r="467" customFormat="false" ht="15" hidden="false" customHeight="false" outlineLevel="0" collapsed="false">
      <c r="A467" s="35"/>
      <c r="B467" s="35"/>
      <c r="C467" s="35"/>
      <c r="D467" s="35"/>
      <c r="E467" s="36"/>
      <c r="F467" s="38" t="str">
        <f aca="false">IF(E467="","",IFERROR(LOOKUP(2,1/(ISNUMBER(SEARCH(KW_Terms,E467))*(KW_Terms&lt;&gt;"")*(KW_Suggest&lt;&gt;"")),KW_Suggest),"No rule matched"))</f>
        <v/>
      </c>
      <c r="G467" s="35"/>
      <c r="H467" s="35"/>
      <c r="I467" s="36"/>
      <c r="J467" s="35"/>
      <c r="K467" s="35"/>
      <c r="L467" s="35"/>
      <c r="M467" s="35"/>
      <c r="N467" s="35"/>
      <c r="O467" s="36"/>
    </row>
    <row r="468" customFormat="false" ht="15" hidden="false" customHeight="false" outlineLevel="0" collapsed="false">
      <c r="A468" s="35"/>
      <c r="B468" s="35"/>
      <c r="C468" s="35"/>
      <c r="D468" s="35"/>
      <c r="E468" s="36"/>
      <c r="F468" s="38" t="str">
        <f aca="false">IF(E468="","",IFERROR(LOOKUP(2,1/(ISNUMBER(SEARCH(KW_Terms,E468))*(KW_Terms&lt;&gt;"")*(KW_Suggest&lt;&gt;"")),KW_Suggest),"No rule matched"))</f>
        <v/>
      </c>
      <c r="G468" s="35"/>
      <c r="H468" s="35"/>
      <c r="I468" s="36"/>
      <c r="J468" s="35"/>
      <c r="K468" s="35"/>
      <c r="L468" s="35"/>
      <c r="M468" s="35"/>
      <c r="N468" s="35"/>
      <c r="O468" s="36"/>
    </row>
    <row r="469" customFormat="false" ht="15" hidden="false" customHeight="false" outlineLevel="0" collapsed="false">
      <c r="A469" s="35"/>
      <c r="B469" s="35"/>
      <c r="C469" s="35"/>
      <c r="D469" s="35"/>
      <c r="E469" s="36"/>
      <c r="F469" s="38" t="str">
        <f aca="false">IF(E469="","",IFERROR(LOOKUP(2,1/(ISNUMBER(SEARCH(KW_Terms,E469))*(KW_Terms&lt;&gt;"")*(KW_Suggest&lt;&gt;"")),KW_Suggest),"No rule matched"))</f>
        <v/>
      </c>
      <c r="G469" s="35"/>
      <c r="H469" s="35"/>
      <c r="I469" s="36"/>
      <c r="J469" s="35"/>
      <c r="K469" s="35"/>
      <c r="L469" s="35"/>
      <c r="M469" s="35"/>
      <c r="N469" s="35"/>
      <c r="O469" s="36"/>
    </row>
    <row r="470" customFormat="false" ht="15" hidden="false" customHeight="false" outlineLevel="0" collapsed="false">
      <c r="A470" s="35"/>
      <c r="B470" s="35"/>
      <c r="C470" s="35"/>
      <c r="D470" s="35"/>
      <c r="E470" s="36"/>
      <c r="F470" s="38" t="str">
        <f aca="false">IF(E470="","",IFERROR(LOOKUP(2,1/(ISNUMBER(SEARCH(KW_Terms,E470))*(KW_Terms&lt;&gt;"")*(KW_Suggest&lt;&gt;"")),KW_Suggest),"No rule matched"))</f>
        <v/>
      </c>
      <c r="G470" s="35"/>
      <c r="H470" s="35"/>
      <c r="I470" s="36"/>
      <c r="J470" s="35"/>
      <c r="K470" s="35"/>
      <c r="L470" s="35"/>
      <c r="M470" s="35"/>
      <c r="N470" s="35"/>
      <c r="O470" s="36"/>
    </row>
    <row r="471" customFormat="false" ht="15" hidden="false" customHeight="false" outlineLevel="0" collapsed="false">
      <c r="A471" s="35"/>
      <c r="B471" s="35"/>
      <c r="C471" s="35"/>
      <c r="D471" s="35"/>
      <c r="E471" s="36"/>
      <c r="F471" s="38" t="str">
        <f aca="false">IF(E471="","",IFERROR(LOOKUP(2,1/(ISNUMBER(SEARCH(KW_Terms,E471))*(KW_Terms&lt;&gt;"")*(KW_Suggest&lt;&gt;"")),KW_Suggest),"No rule matched"))</f>
        <v/>
      </c>
      <c r="G471" s="35"/>
      <c r="H471" s="35"/>
      <c r="I471" s="36"/>
      <c r="J471" s="35"/>
      <c r="K471" s="35"/>
      <c r="L471" s="35"/>
      <c r="M471" s="35"/>
      <c r="N471" s="35"/>
      <c r="O471" s="36"/>
    </row>
    <row r="472" customFormat="false" ht="15" hidden="false" customHeight="false" outlineLevel="0" collapsed="false">
      <c r="A472" s="35"/>
      <c r="B472" s="35"/>
      <c r="C472" s="35"/>
      <c r="D472" s="35"/>
      <c r="E472" s="36"/>
      <c r="F472" s="38" t="str">
        <f aca="false">IF(E472="","",IFERROR(LOOKUP(2,1/(ISNUMBER(SEARCH(KW_Terms,E472))*(KW_Terms&lt;&gt;"")*(KW_Suggest&lt;&gt;"")),KW_Suggest),"No rule matched"))</f>
        <v/>
      </c>
      <c r="G472" s="35"/>
      <c r="H472" s="35"/>
      <c r="I472" s="36"/>
      <c r="J472" s="35"/>
      <c r="K472" s="35"/>
      <c r="L472" s="35"/>
      <c r="M472" s="35"/>
      <c r="N472" s="35"/>
      <c r="O472" s="36"/>
    </row>
    <row r="473" customFormat="false" ht="15" hidden="false" customHeight="false" outlineLevel="0" collapsed="false">
      <c r="A473" s="35"/>
      <c r="B473" s="35"/>
      <c r="C473" s="35"/>
      <c r="D473" s="35"/>
      <c r="E473" s="36"/>
      <c r="F473" s="38" t="str">
        <f aca="false">IF(E473="","",IFERROR(LOOKUP(2,1/(ISNUMBER(SEARCH(KW_Terms,E473))*(KW_Terms&lt;&gt;"")*(KW_Suggest&lt;&gt;"")),KW_Suggest),"No rule matched"))</f>
        <v/>
      </c>
      <c r="G473" s="35"/>
      <c r="H473" s="35"/>
      <c r="I473" s="36"/>
      <c r="J473" s="35"/>
      <c r="K473" s="35"/>
      <c r="L473" s="35"/>
      <c r="M473" s="35"/>
      <c r="N473" s="35"/>
      <c r="O473" s="36"/>
    </row>
    <row r="474" customFormat="false" ht="15" hidden="false" customHeight="false" outlineLevel="0" collapsed="false">
      <c r="A474" s="35"/>
      <c r="B474" s="35"/>
      <c r="C474" s="35"/>
      <c r="D474" s="35"/>
      <c r="E474" s="36"/>
      <c r="F474" s="38" t="str">
        <f aca="false">IF(E474="","",IFERROR(LOOKUP(2,1/(ISNUMBER(SEARCH(KW_Terms,E474))*(KW_Terms&lt;&gt;"")*(KW_Suggest&lt;&gt;"")),KW_Suggest),"No rule matched"))</f>
        <v/>
      </c>
      <c r="G474" s="35"/>
      <c r="H474" s="35"/>
      <c r="I474" s="36"/>
      <c r="J474" s="35"/>
      <c r="K474" s="35"/>
      <c r="L474" s="35"/>
      <c r="M474" s="35"/>
      <c r="N474" s="35"/>
      <c r="O474" s="36"/>
    </row>
    <row r="475" customFormat="false" ht="15" hidden="false" customHeight="false" outlineLevel="0" collapsed="false">
      <c r="A475" s="35"/>
      <c r="B475" s="35"/>
      <c r="C475" s="35"/>
      <c r="D475" s="35"/>
      <c r="E475" s="36"/>
      <c r="F475" s="38" t="str">
        <f aca="false">IF(E475="","",IFERROR(LOOKUP(2,1/(ISNUMBER(SEARCH(KW_Terms,E475))*(KW_Terms&lt;&gt;"")*(KW_Suggest&lt;&gt;"")),KW_Suggest),"No rule matched"))</f>
        <v/>
      </c>
      <c r="G475" s="35"/>
      <c r="H475" s="35"/>
      <c r="I475" s="36"/>
      <c r="J475" s="35"/>
      <c r="K475" s="35"/>
      <c r="L475" s="35"/>
      <c r="M475" s="35"/>
      <c r="N475" s="35"/>
      <c r="O475" s="36"/>
    </row>
    <row r="476" customFormat="false" ht="15" hidden="false" customHeight="false" outlineLevel="0" collapsed="false">
      <c r="A476" s="35"/>
      <c r="B476" s="35"/>
      <c r="C476" s="35"/>
      <c r="D476" s="35"/>
      <c r="E476" s="36"/>
      <c r="F476" s="38" t="str">
        <f aca="false">IF(E476="","",IFERROR(LOOKUP(2,1/(ISNUMBER(SEARCH(KW_Terms,E476))*(KW_Terms&lt;&gt;"")*(KW_Suggest&lt;&gt;"")),KW_Suggest),"No rule matched"))</f>
        <v/>
      </c>
      <c r="G476" s="35"/>
      <c r="H476" s="35"/>
      <c r="I476" s="36"/>
      <c r="J476" s="35"/>
      <c r="K476" s="35"/>
      <c r="L476" s="35"/>
      <c r="M476" s="35"/>
      <c r="N476" s="35"/>
      <c r="O476" s="36"/>
    </row>
    <row r="477" customFormat="false" ht="15" hidden="false" customHeight="false" outlineLevel="0" collapsed="false">
      <c r="A477" s="35"/>
      <c r="B477" s="35"/>
      <c r="C477" s="35"/>
      <c r="D477" s="35"/>
      <c r="E477" s="36"/>
      <c r="F477" s="38" t="str">
        <f aca="false">IF(E477="","",IFERROR(LOOKUP(2,1/(ISNUMBER(SEARCH(KW_Terms,E477))*(KW_Terms&lt;&gt;"")*(KW_Suggest&lt;&gt;"")),KW_Suggest),"No rule matched"))</f>
        <v/>
      </c>
      <c r="G477" s="35"/>
      <c r="H477" s="35"/>
      <c r="I477" s="36"/>
      <c r="J477" s="35"/>
      <c r="K477" s="35"/>
      <c r="L477" s="35"/>
      <c r="M477" s="35"/>
      <c r="N477" s="35"/>
      <c r="O477" s="36"/>
    </row>
    <row r="478" customFormat="false" ht="15" hidden="false" customHeight="false" outlineLevel="0" collapsed="false">
      <c r="A478" s="35"/>
      <c r="B478" s="35"/>
      <c r="C478" s="35"/>
      <c r="D478" s="35"/>
      <c r="E478" s="36"/>
      <c r="F478" s="38" t="str">
        <f aca="false">IF(E478="","",IFERROR(LOOKUP(2,1/(ISNUMBER(SEARCH(KW_Terms,E478))*(KW_Terms&lt;&gt;"")*(KW_Suggest&lt;&gt;"")),KW_Suggest),"No rule matched"))</f>
        <v/>
      </c>
      <c r="G478" s="35"/>
      <c r="H478" s="35"/>
      <c r="I478" s="36"/>
      <c r="J478" s="35"/>
      <c r="K478" s="35"/>
      <c r="L478" s="35"/>
      <c r="M478" s="35"/>
      <c r="N478" s="35"/>
      <c r="O478" s="36"/>
    </row>
    <row r="479" customFormat="false" ht="15" hidden="false" customHeight="false" outlineLevel="0" collapsed="false">
      <c r="A479" s="35"/>
      <c r="B479" s="35"/>
      <c r="C479" s="35"/>
      <c r="D479" s="35"/>
      <c r="E479" s="36"/>
      <c r="F479" s="38" t="str">
        <f aca="false">IF(E479="","",IFERROR(LOOKUP(2,1/(ISNUMBER(SEARCH(KW_Terms,E479))*(KW_Terms&lt;&gt;"")*(KW_Suggest&lt;&gt;"")),KW_Suggest),"No rule matched"))</f>
        <v/>
      </c>
      <c r="G479" s="35"/>
      <c r="H479" s="35"/>
      <c r="I479" s="36"/>
      <c r="J479" s="35"/>
      <c r="K479" s="35"/>
      <c r="L479" s="35"/>
      <c r="M479" s="35"/>
      <c r="N479" s="35"/>
      <c r="O479" s="36"/>
    </row>
    <row r="480" customFormat="false" ht="15" hidden="false" customHeight="false" outlineLevel="0" collapsed="false">
      <c r="A480" s="35"/>
      <c r="B480" s="35"/>
      <c r="C480" s="35"/>
      <c r="D480" s="35"/>
      <c r="E480" s="36"/>
      <c r="F480" s="38" t="str">
        <f aca="false">IF(E480="","",IFERROR(LOOKUP(2,1/(ISNUMBER(SEARCH(KW_Terms,E480))*(KW_Terms&lt;&gt;"")*(KW_Suggest&lt;&gt;"")),KW_Suggest),"No rule matched"))</f>
        <v/>
      </c>
      <c r="G480" s="35"/>
      <c r="H480" s="35"/>
      <c r="I480" s="36"/>
      <c r="J480" s="35"/>
      <c r="K480" s="35"/>
      <c r="L480" s="35"/>
      <c r="M480" s="35"/>
      <c r="N480" s="35"/>
      <c r="O480" s="36"/>
    </row>
    <row r="481" customFormat="false" ht="15" hidden="false" customHeight="false" outlineLevel="0" collapsed="false">
      <c r="A481" s="35"/>
      <c r="B481" s="35"/>
      <c r="C481" s="35"/>
      <c r="D481" s="35"/>
      <c r="E481" s="36"/>
      <c r="F481" s="38" t="str">
        <f aca="false">IF(E481="","",IFERROR(LOOKUP(2,1/(ISNUMBER(SEARCH(KW_Terms,E481))*(KW_Terms&lt;&gt;"")*(KW_Suggest&lt;&gt;"")),KW_Suggest),"No rule matched"))</f>
        <v/>
      </c>
      <c r="G481" s="35"/>
      <c r="H481" s="35"/>
      <c r="I481" s="36"/>
      <c r="J481" s="35"/>
      <c r="K481" s="35"/>
      <c r="L481" s="35"/>
      <c r="M481" s="35"/>
      <c r="N481" s="35"/>
      <c r="O481" s="36"/>
    </row>
    <row r="482" customFormat="false" ht="15" hidden="false" customHeight="false" outlineLevel="0" collapsed="false">
      <c r="A482" s="35"/>
      <c r="B482" s="35"/>
      <c r="C482" s="35"/>
      <c r="D482" s="35"/>
      <c r="E482" s="36"/>
      <c r="F482" s="38" t="str">
        <f aca="false">IF(E482="","",IFERROR(LOOKUP(2,1/(ISNUMBER(SEARCH(KW_Terms,E482))*(KW_Terms&lt;&gt;"")*(KW_Suggest&lt;&gt;"")),KW_Suggest),"No rule matched"))</f>
        <v/>
      </c>
      <c r="G482" s="35"/>
      <c r="H482" s="35"/>
      <c r="I482" s="36"/>
      <c r="J482" s="35"/>
      <c r="K482" s="35"/>
      <c r="L482" s="35"/>
      <c r="M482" s="35"/>
      <c r="N482" s="35"/>
      <c r="O482" s="36"/>
    </row>
    <row r="483" customFormat="false" ht="15" hidden="false" customHeight="false" outlineLevel="0" collapsed="false">
      <c r="A483" s="35"/>
      <c r="B483" s="35"/>
      <c r="C483" s="35"/>
      <c r="D483" s="35"/>
      <c r="E483" s="36"/>
      <c r="F483" s="38" t="str">
        <f aca="false">IF(E483="","",IFERROR(LOOKUP(2,1/(ISNUMBER(SEARCH(KW_Terms,E483))*(KW_Terms&lt;&gt;"")*(KW_Suggest&lt;&gt;"")),KW_Suggest),"No rule matched"))</f>
        <v/>
      </c>
      <c r="G483" s="35"/>
      <c r="H483" s="35"/>
      <c r="I483" s="36"/>
      <c r="J483" s="35"/>
      <c r="K483" s="35"/>
      <c r="L483" s="35"/>
      <c r="M483" s="35"/>
      <c r="N483" s="35"/>
      <c r="O483" s="36"/>
    </row>
    <row r="484" customFormat="false" ht="15" hidden="false" customHeight="false" outlineLevel="0" collapsed="false">
      <c r="A484" s="35"/>
      <c r="B484" s="35"/>
      <c r="C484" s="35"/>
      <c r="D484" s="35"/>
      <c r="E484" s="36"/>
      <c r="F484" s="38" t="str">
        <f aca="false">IF(E484="","",IFERROR(LOOKUP(2,1/(ISNUMBER(SEARCH(KW_Terms,E484))*(KW_Terms&lt;&gt;"")*(KW_Suggest&lt;&gt;"")),KW_Suggest),"No rule matched"))</f>
        <v/>
      </c>
      <c r="G484" s="35"/>
      <c r="H484" s="35"/>
      <c r="I484" s="36"/>
      <c r="J484" s="35"/>
      <c r="K484" s="35"/>
      <c r="L484" s="35"/>
      <c r="M484" s="35"/>
      <c r="N484" s="35"/>
      <c r="O484" s="36"/>
    </row>
    <row r="485" customFormat="false" ht="15" hidden="false" customHeight="false" outlineLevel="0" collapsed="false">
      <c r="A485" s="35"/>
      <c r="B485" s="35"/>
      <c r="C485" s="35"/>
      <c r="D485" s="35"/>
      <c r="E485" s="36"/>
      <c r="F485" s="38" t="str">
        <f aca="false">IF(E485="","",IFERROR(LOOKUP(2,1/(ISNUMBER(SEARCH(KW_Terms,E485))*(KW_Terms&lt;&gt;"")*(KW_Suggest&lt;&gt;"")),KW_Suggest),"No rule matched"))</f>
        <v/>
      </c>
      <c r="G485" s="35"/>
      <c r="H485" s="35"/>
      <c r="I485" s="36"/>
      <c r="J485" s="35"/>
      <c r="K485" s="35"/>
      <c r="L485" s="35"/>
      <c r="M485" s="35"/>
      <c r="N485" s="35"/>
      <c r="O485" s="36"/>
    </row>
    <row r="486" customFormat="false" ht="15" hidden="false" customHeight="false" outlineLevel="0" collapsed="false">
      <c r="A486" s="35"/>
      <c r="B486" s="35"/>
      <c r="C486" s="35"/>
      <c r="D486" s="35"/>
      <c r="E486" s="36"/>
      <c r="F486" s="38" t="str">
        <f aca="false">IF(E486="","",IFERROR(LOOKUP(2,1/(ISNUMBER(SEARCH(KW_Terms,E486))*(KW_Terms&lt;&gt;"")*(KW_Suggest&lt;&gt;"")),KW_Suggest),"No rule matched"))</f>
        <v/>
      </c>
      <c r="G486" s="35"/>
      <c r="H486" s="35"/>
      <c r="I486" s="36"/>
      <c r="J486" s="35"/>
      <c r="K486" s="35"/>
      <c r="L486" s="35"/>
      <c r="M486" s="35"/>
      <c r="N486" s="35"/>
      <c r="O486" s="36"/>
    </row>
    <row r="487" customFormat="false" ht="15" hidden="false" customHeight="false" outlineLevel="0" collapsed="false">
      <c r="A487" s="35"/>
      <c r="B487" s="35"/>
      <c r="C487" s="35"/>
      <c r="D487" s="35"/>
      <c r="E487" s="36"/>
      <c r="F487" s="38" t="str">
        <f aca="false">IF(E487="","",IFERROR(LOOKUP(2,1/(ISNUMBER(SEARCH(KW_Terms,E487))*(KW_Terms&lt;&gt;"")*(KW_Suggest&lt;&gt;"")),KW_Suggest),"No rule matched"))</f>
        <v/>
      </c>
      <c r="G487" s="35"/>
      <c r="H487" s="35"/>
      <c r="I487" s="36"/>
      <c r="J487" s="35"/>
      <c r="K487" s="35"/>
      <c r="L487" s="35"/>
      <c r="M487" s="35"/>
      <c r="N487" s="35"/>
      <c r="O487" s="36"/>
    </row>
    <row r="488" customFormat="false" ht="15" hidden="false" customHeight="false" outlineLevel="0" collapsed="false">
      <c r="A488" s="35"/>
      <c r="B488" s="35"/>
      <c r="C488" s="35"/>
      <c r="D488" s="35"/>
      <c r="E488" s="36"/>
      <c r="F488" s="38" t="str">
        <f aca="false">IF(E488="","",IFERROR(LOOKUP(2,1/(ISNUMBER(SEARCH(KW_Terms,E488))*(KW_Terms&lt;&gt;"")*(KW_Suggest&lt;&gt;"")),KW_Suggest),"No rule matched"))</f>
        <v/>
      </c>
      <c r="G488" s="35"/>
      <c r="H488" s="35"/>
      <c r="I488" s="36"/>
      <c r="J488" s="35"/>
      <c r="K488" s="35"/>
      <c r="L488" s="35"/>
      <c r="M488" s="35"/>
      <c r="N488" s="35"/>
      <c r="O488" s="36"/>
    </row>
    <row r="489" customFormat="false" ht="15" hidden="false" customHeight="false" outlineLevel="0" collapsed="false">
      <c r="A489" s="35"/>
      <c r="B489" s="35"/>
      <c r="C489" s="35"/>
      <c r="D489" s="35"/>
      <c r="E489" s="36"/>
      <c r="F489" s="38" t="str">
        <f aca="false">IF(E489="","",IFERROR(LOOKUP(2,1/(ISNUMBER(SEARCH(KW_Terms,E489))*(KW_Terms&lt;&gt;"")*(KW_Suggest&lt;&gt;"")),KW_Suggest),"No rule matched"))</f>
        <v/>
      </c>
      <c r="G489" s="35"/>
      <c r="H489" s="35"/>
      <c r="I489" s="36"/>
      <c r="J489" s="35"/>
      <c r="K489" s="35"/>
      <c r="L489" s="35"/>
      <c r="M489" s="35"/>
      <c r="N489" s="35"/>
      <c r="O489" s="36"/>
    </row>
    <row r="490" customFormat="false" ht="15" hidden="false" customHeight="false" outlineLevel="0" collapsed="false">
      <c r="A490" s="35"/>
      <c r="B490" s="35"/>
      <c r="C490" s="35"/>
      <c r="D490" s="35"/>
      <c r="E490" s="36"/>
      <c r="F490" s="38" t="str">
        <f aca="false">IF(E490="","",IFERROR(LOOKUP(2,1/(ISNUMBER(SEARCH(KW_Terms,E490))*(KW_Terms&lt;&gt;"")*(KW_Suggest&lt;&gt;"")),KW_Suggest),"No rule matched"))</f>
        <v/>
      </c>
      <c r="G490" s="35"/>
      <c r="H490" s="35"/>
      <c r="I490" s="36"/>
      <c r="J490" s="35"/>
      <c r="K490" s="35"/>
      <c r="L490" s="35"/>
      <c r="M490" s="35"/>
      <c r="N490" s="35"/>
      <c r="O490" s="36"/>
    </row>
    <row r="491" customFormat="false" ht="15" hidden="false" customHeight="false" outlineLevel="0" collapsed="false">
      <c r="A491" s="35"/>
      <c r="B491" s="35"/>
      <c r="C491" s="35"/>
      <c r="D491" s="35"/>
      <c r="E491" s="36"/>
      <c r="F491" s="38" t="str">
        <f aca="false">IF(E491="","",IFERROR(LOOKUP(2,1/(ISNUMBER(SEARCH(KW_Terms,E491))*(KW_Terms&lt;&gt;"")*(KW_Suggest&lt;&gt;"")),KW_Suggest),"No rule matched"))</f>
        <v/>
      </c>
      <c r="G491" s="35"/>
      <c r="H491" s="35"/>
      <c r="I491" s="36"/>
      <c r="J491" s="35"/>
      <c r="K491" s="35"/>
      <c r="L491" s="35"/>
      <c r="M491" s="35"/>
      <c r="N491" s="35"/>
      <c r="O491" s="36"/>
    </row>
    <row r="492" customFormat="false" ht="15" hidden="false" customHeight="false" outlineLevel="0" collapsed="false">
      <c r="A492" s="35"/>
      <c r="B492" s="35"/>
      <c r="C492" s="35"/>
      <c r="D492" s="35"/>
      <c r="E492" s="36"/>
      <c r="F492" s="38" t="str">
        <f aca="false">IF(E492="","",IFERROR(LOOKUP(2,1/(ISNUMBER(SEARCH(KW_Terms,E492))*(KW_Terms&lt;&gt;"")*(KW_Suggest&lt;&gt;"")),KW_Suggest),"No rule matched"))</f>
        <v/>
      </c>
      <c r="G492" s="35"/>
      <c r="H492" s="35"/>
      <c r="I492" s="36"/>
      <c r="J492" s="35"/>
      <c r="K492" s="35"/>
      <c r="L492" s="35"/>
      <c r="M492" s="35"/>
      <c r="N492" s="35"/>
      <c r="O492" s="36"/>
    </row>
    <row r="493" customFormat="false" ht="15" hidden="false" customHeight="false" outlineLevel="0" collapsed="false">
      <c r="A493" s="35"/>
      <c r="B493" s="35"/>
      <c r="C493" s="35"/>
      <c r="D493" s="35"/>
      <c r="E493" s="36"/>
      <c r="F493" s="38" t="str">
        <f aca="false">IF(E493="","",IFERROR(LOOKUP(2,1/(ISNUMBER(SEARCH(KW_Terms,E493))*(KW_Terms&lt;&gt;"")*(KW_Suggest&lt;&gt;"")),KW_Suggest),"No rule matched"))</f>
        <v/>
      </c>
      <c r="G493" s="35"/>
      <c r="H493" s="35"/>
      <c r="I493" s="36"/>
      <c r="J493" s="35"/>
      <c r="K493" s="35"/>
      <c r="L493" s="35"/>
      <c r="M493" s="35"/>
      <c r="N493" s="35"/>
      <c r="O493" s="36"/>
    </row>
    <row r="494" customFormat="false" ht="15" hidden="false" customHeight="false" outlineLevel="0" collapsed="false">
      <c r="A494" s="35"/>
      <c r="B494" s="35"/>
      <c r="C494" s="35"/>
      <c r="D494" s="35"/>
      <c r="E494" s="36"/>
      <c r="F494" s="38" t="str">
        <f aca="false">IF(E494="","",IFERROR(LOOKUP(2,1/(ISNUMBER(SEARCH(KW_Terms,E494))*(KW_Terms&lt;&gt;"")*(KW_Suggest&lt;&gt;"")),KW_Suggest),"No rule matched"))</f>
        <v/>
      </c>
      <c r="G494" s="35"/>
      <c r="H494" s="35"/>
      <c r="I494" s="36"/>
      <c r="J494" s="35"/>
      <c r="K494" s="35"/>
      <c r="L494" s="35"/>
      <c r="M494" s="35"/>
      <c r="N494" s="35"/>
      <c r="O494" s="36"/>
    </row>
    <row r="495" customFormat="false" ht="15" hidden="false" customHeight="false" outlineLevel="0" collapsed="false">
      <c r="A495" s="35"/>
      <c r="B495" s="35"/>
      <c r="C495" s="35"/>
      <c r="D495" s="35"/>
      <c r="E495" s="36"/>
      <c r="F495" s="38" t="str">
        <f aca="false">IF(E495="","",IFERROR(LOOKUP(2,1/(ISNUMBER(SEARCH(KW_Terms,E495))*(KW_Terms&lt;&gt;"")*(KW_Suggest&lt;&gt;"")),KW_Suggest),"No rule matched"))</f>
        <v/>
      </c>
      <c r="G495" s="35"/>
      <c r="H495" s="35"/>
      <c r="I495" s="36"/>
      <c r="J495" s="35"/>
      <c r="K495" s="35"/>
      <c r="L495" s="35"/>
      <c r="M495" s="35"/>
      <c r="N495" s="35"/>
      <c r="O495" s="36"/>
    </row>
    <row r="496" customFormat="false" ht="15" hidden="false" customHeight="false" outlineLevel="0" collapsed="false">
      <c r="A496" s="35"/>
      <c r="B496" s="35"/>
      <c r="C496" s="35"/>
      <c r="D496" s="35"/>
      <c r="E496" s="36"/>
      <c r="F496" s="38" t="str">
        <f aca="false">IF(E496="","",IFERROR(LOOKUP(2,1/(ISNUMBER(SEARCH(KW_Terms,E496))*(KW_Terms&lt;&gt;"")*(KW_Suggest&lt;&gt;"")),KW_Suggest),"No rule matched"))</f>
        <v/>
      </c>
      <c r="G496" s="35"/>
      <c r="H496" s="35"/>
      <c r="I496" s="36"/>
      <c r="J496" s="35"/>
      <c r="K496" s="35"/>
      <c r="L496" s="35"/>
      <c r="M496" s="35"/>
      <c r="N496" s="35"/>
      <c r="O496" s="36"/>
    </row>
    <row r="497" customFormat="false" ht="15" hidden="false" customHeight="false" outlineLevel="0" collapsed="false">
      <c r="A497" s="35"/>
      <c r="B497" s="35"/>
      <c r="C497" s="35"/>
      <c r="D497" s="35"/>
      <c r="E497" s="36"/>
      <c r="F497" s="38" t="str">
        <f aca="false">IF(E497="","",IFERROR(LOOKUP(2,1/(ISNUMBER(SEARCH(KW_Terms,E497))*(KW_Terms&lt;&gt;"")*(KW_Suggest&lt;&gt;"")),KW_Suggest),"No rule matched"))</f>
        <v/>
      </c>
      <c r="G497" s="35"/>
      <c r="H497" s="35"/>
      <c r="I497" s="36"/>
      <c r="J497" s="35"/>
      <c r="K497" s="35"/>
      <c r="L497" s="35"/>
      <c r="M497" s="35"/>
      <c r="N497" s="35"/>
      <c r="O497" s="36"/>
    </row>
    <row r="498" customFormat="false" ht="15" hidden="false" customHeight="false" outlineLevel="0" collapsed="false">
      <c r="A498" s="35"/>
      <c r="B498" s="35"/>
      <c r="C498" s="35"/>
      <c r="D498" s="35"/>
      <c r="E498" s="36"/>
      <c r="F498" s="38" t="str">
        <f aca="false">IF(E498="","",IFERROR(LOOKUP(2,1/(ISNUMBER(SEARCH(KW_Terms,E498))*(KW_Terms&lt;&gt;"")*(KW_Suggest&lt;&gt;"")),KW_Suggest),"No rule matched"))</f>
        <v/>
      </c>
      <c r="G498" s="35"/>
      <c r="H498" s="35"/>
      <c r="I498" s="36"/>
      <c r="J498" s="35"/>
      <c r="K498" s="35"/>
      <c r="L498" s="35"/>
      <c r="M498" s="35"/>
      <c r="N498" s="35"/>
      <c r="O498" s="36"/>
    </row>
    <row r="499" customFormat="false" ht="15" hidden="false" customHeight="false" outlineLevel="0" collapsed="false">
      <c r="A499" s="35"/>
      <c r="B499" s="35"/>
      <c r="C499" s="35"/>
      <c r="D499" s="35"/>
      <c r="E499" s="36"/>
      <c r="F499" s="38" t="str">
        <f aca="false">IF(E499="","",IFERROR(LOOKUP(2,1/(ISNUMBER(SEARCH(KW_Terms,E499))*(KW_Terms&lt;&gt;"")*(KW_Suggest&lt;&gt;"")),KW_Suggest),"No rule matched"))</f>
        <v/>
      </c>
      <c r="G499" s="35"/>
      <c r="H499" s="35"/>
      <c r="I499" s="36"/>
      <c r="J499" s="35"/>
      <c r="K499" s="35"/>
      <c r="L499" s="35"/>
      <c r="M499" s="35"/>
      <c r="N499" s="35"/>
      <c r="O499" s="36"/>
    </row>
    <row r="500" customFormat="false" ht="15" hidden="false" customHeight="false" outlineLevel="0" collapsed="false">
      <c r="A500" s="35"/>
      <c r="B500" s="35"/>
      <c r="C500" s="35"/>
      <c r="D500" s="35"/>
      <c r="E500" s="36"/>
      <c r="F500" s="38" t="str">
        <f aca="false">IF(E500="","",IFERROR(LOOKUP(2,1/(ISNUMBER(SEARCH(KW_Terms,E500))*(KW_Terms&lt;&gt;"")*(KW_Suggest&lt;&gt;"")),KW_Suggest),"No rule matched"))</f>
        <v/>
      </c>
      <c r="G500" s="35"/>
      <c r="H500" s="35"/>
      <c r="I500" s="36"/>
      <c r="J500" s="35"/>
      <c r="K500" s="35"/>
      <c r="L500" s="35"/>
      <c r="M500" s="35"/>
      <c r="N500" s="35"/>
      <c r="O500" s="36"/>
    </row>
    <row r="501" customFormat="false" ht="15" hidden="false" customHeight="false" outlineLevel="0" collapsed="false">
      <c r="A501" s="35"/>
      <c r="B501" s="35"/>
      <c r="C501" s="35"/>
      <c r="D501" s="35"/>
      <c r="E501" s="36"/>
      <c r="F501" s="38" t="str">
        <f aca="false">IF(E501="","",IFERROR(LOOKUP(2,1/(ISNUMBER(SEARCH(KW_Terms,E501))*(KW_Terms&lt;&gt;"")*(KW_Suggest&lt;&gt;"")),KW_Suggest),"No rule matched"))</f>
        <v/>
      </c>
      <c r="G501" s="35"/>
      <c r="H501" s="35"/>
      <c r="I501" s="36"/>
      <c r="J501" s="35"/>
      <c r="K501" s="35"/>
      <c r="L501" s="35"/>
      <c r="M501" s="35"/>
      <c r="N501" s="35"/>
      <c r="O501" s="36"/>
    </row>
    <row r="502" customFormat="false" ht="15" hidden="false" customHeight="false" outlineLevel="0" collapsed="false">
      <c r="A502" s="35"/>
      <c r="B502" s="35"/>
      <c r="C502" s="35"/>
      <c r="D502" s="35"/>
      <c r="E502" s="36"/>
      <c r="F502" s="38" t="str">
        <f aca="false">IF(E502="","",IFERROR(LOOKUP(2,1/(ISNUMBER(SEARCH(KW_Terms,E502))*(KW_Terms&lt;&gt;"")*(KW_Suggest&lt;&gt;"")),KW_Suggest),"No rule matched"))</f>
        <v/>
      </c>
      <c r="G502" s="35"/>
      <c r="H502" s="35"/>
      <c r="I502" s="36"/>
      <c r="J502" s="35"/>
      <c r="K502" s="35"/>
      <c r="L502" s="35"/>
      <c r="M502" s="35"/>
      <c r="N502" s="35"/>
      <c r="O502" s="36"/>
    </row>
    <row r="503" customFormat="false" ht="15" hidden="false" customHeight="false" outlineLevel="0" collapsed="false">
      <c r="A503" s="35"/>
      <c r="B503" s="35"/>
      <c r="C503" s="35"/>
      <c r="D503" s="35"/>
      <c r="E503" s="36"/>
      <c r="F503" s="38" t="str">
        <f aca="false">IF(E503="","",IFERROR(LOOKUP(2,1/(ISNUMBER(SEARCH(KW_Terms,E503))*(KW_Terms&lt;&gt;"")*(KW_Suggest&lt;&gt;"")),KW_Suggest),"No rule matched"))</f>
        <v/>
      </c>
      <c r="G503" s="35"/>
      <c r="H503" s="35"/>
      <c r="I503" s="36"/>
      <c r="J503" s="35"/>
      <c r="K503" s="35"/>
      <c r="L503" s="35"/>
      <c r="M503" s="35"/>
      <c r="N503" s="35"/>
      <c r="O503" s="36"/>
    </row>
    <row r="504" customFormat="false" ht="15" hidden="false" customHeight="false" outlineLevel="0" collapsed="false">
      <c r="A504" s="35"/>
      <c r="B504" s="35"/>
      <c r="C504" s="35"/>
      <c r="D504" s="35"/>
      <c r="E504" s="36"/>
      <c r="F504" s="38" t="str">
        <f aca="false">IF(E504="","",IFERROR(LOOKUP(2,1/(ISNUMBER(SEARCH(KW_Terms,E504))*(KW_Terms&lt;&gt;"")*(KW_Suggest&lt;&gt;"")),KW_Suggest),"No rule matched"))</f>
        <v/>
      </c>
      <c r="G504" s="35"/>
      <c r="H504" s="35"/>
      <c r="I504" s="36"/>
      <c r="J504" s="35"/>
      <c r="K504" s="35"/>
      <c r="L504" s="35"/>
      <c r="M504" s="35"/>
      <c r="N504" s="35"/>
      <c r="O504" s="36"/>
    </row>
    <row r="505" customFormat="false" ht="15" hidden="false" customHeight="false" outlineLevel="0" collapsed="false">
      <c r="A505" s="35"/>
      <c r="B505" s="35"/>
      <c r="C505" s="35"/>
      <c r="D505" s="35"/>
      <c r="E505" s="36"/>
      <c r="F505" s="38" t="str">
        <f aca="false">IF(E505="","",IFERROR(LOOKUP(2,1/(ISNUMBER(SEARCH(KW_Terms,E505))*(KW_Terms&lt;&gt;"")*(KW_Suggest&lt;&gt;"")),KW_Suggest),"No rule matched"))</f>
        <v/>
      </c>
      <c r="G505" s="35"/>
      <c r="H505" s="35"/>
      <c r="I505" s="36"/>
      <c r="J505" s="35"/>
      <c r="K505" s="35"/>
      <c r="L505" s="35"/>
      <c r="M505" s="35"/>
      <c r="N505" s="35"/>
      <c r="O505" s="36"/>
    </row>
  </sheetData>
  <conditionalFormatting sqref="H6:H505">
    <cfRule type="expression" priority="2" aboveAverage="0" equalAverage="0" bottom="0" percent="0" rank="0" text="" dxfId="3">
      <formula>AND($H6&lt;&gt;"",COUNTIFS(Tax_L1,$G6,Tax_L2,$H6)=0)</formula>
    </cfRule>
  </conditionalFormatting>
  <conditionalFormatting sqref="L6:L505">
    <cfRule type="expression" priority="3" aboveAverage="0" equalAverage="0" bottom="0" percent="0" rank="0" text="" dxfId="2">
      <formula>$L6="4 Critical"</formula>
    </cfRule>
  </conditionalFormatting>
  <dataValidations count="8">
    <dataValidation allowBlank="true" errorStyle="stop" operator="between" showDropDown="false" showErrorMessage="false" showInputMessage="false" sqref="C6:C505" type="list">
      <formula1>Channel_List</formula1>
      <formula2>0</formula2>
    </dataValidation>
    <dataValidation allowBlank="true" errorStyle="stop" operator="between" showDropDown="false" showErrorMessage="false" showInputMessage="false" sqref="G6:G505" type="list">
      <formula1>L1_List</formula1>
      <formula2>0</formula2>
    </dataValidation>
    <dataValidation allowBlank="true" errorStyle="stop" operator="between" showDropDown="false" showErrorMessage="false" showInputMessage="false" sqref="J6:J505" type="list">
      <formula1>Wanted_List</formula1>
      <formula2>0</formula2>
    </dataValidation>
    <dataValidation allowBlank="true" errorStyle="stop" operator="between" showDropDown="false" showErrorMessage="false" showInputMessage="false" sqref="K6:K505" type="list">
      <formula1>Did_List</formula1>
      <formula2>0</formula2>
    </dataValidation>
    <dataValidation allowBlank="true" errorStyle="stop" operator="between" showDropDown="false" showErrorMessage="false" showInputMessage="false" sqref="L6:L505" type="list">
      <formula1>Severity_List</formula1>
      <formula2>0</formula2>
    </dataValidation>
    <dataValidation allowBlank="true" errorStyle="stop" operator="between" showDropDown="false" showErrorMessage="false" showInputMessage="false" sqref="M6:M505" type="list">
      <formula1>YesNo_List</formula1>
      <formula2>0</formula2>
    </dataValidation>
    <dataValidation allowBlank="true" errorStyle="stop" operator="between" showDropDown="false" showErrorMessage="false" showInputMessage="false" sqref="N6:N505" type="list">
      <formula1>Tax_L2</formula1>
      <formula2>0</formula2>
    </dataValidation>
    <dataValidation allowBlank="true" error="Choose Level 1 first, then one of its Level 2 issues. To add a new issue, add a row to Starter Taxonomy." errorStyle="stop" errorTitle="Pick a Level 2 issue" operator="between" showDropDown="false" showErrorMessage="true" showInputMessage="false" sqref="H6:H505" type="list">
      <formula1>OFFSET('Starter Taxonomy'!$C$6,MATCH($G6,'Starter Taxonomy'!$B$6:$B$65,0)-1,0,COUNTIF('Starter Taxonomy'!$B$6:$B$65,$G6),1)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B3E6"/>
    <pageSetUpPr fitToPage="true"/>
  </sheetPr>
  <dimension ref="A1:N1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5" topLeftCell="A1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46"/>
    <col collapsed="false" customWidth="true" hidden="false" outlineLevel="0" max="4" min="3" style="0" width="22"/>
    <col collapsed="false" customWidth="true" hidden="false" outlineLevel="0" max="5" min="5" style="0" width="11"/>
    <col collapsed="false" customWidth="true" hidden="false" outlineLevel="0" max="7" min="6" style="0" width="28"/>
    <col collapsed="false" customWidth="true" hidden="false" outlineLevel="0" max="8" min="8" style="0" width="11"/>
    <col collapsed="false" customWidth="true" hidden="false" outlineLevel="0" max="9" min="9" style="0" width="3"/>
    <col collapsed="false" customWidth="true" hidden="false" outlineLevel="0" max="10" min="10" style="0" width="24"/>
    <col collapsed="false" customWidth="true" hidden="false" outlineLevel="0" max="12" min="11" style="0" width="12"/>
    <col collapsed="false" customWidth="true" hidden="false" outlineLevel="0" max="13" min="13" style="0" width="14"/>
    <col collapsed="false" customWidth="true" hidden="false" outlineLevel="0" max="14" min="14" style="0" width="12"/>
  </cols>
  <sheetData>
    <row r="1" customFormat="false" ht="27.75" hidden="false" customHeight="true" outlineLevel="0" collapsed="false">
      <c r="A1" s="32" t="s">
        <v>14</v>
      </c>
    </row>
    <row r="2" customFormat="false" ht="15" hidden="false" customHeight="false" outlineLevel="0" collapsed="false">
      <c r="A2" s="33" t="s">
        <v>516</v>
      </c>
    </row>
    <row r="3" customFormat="false" ht="30" hidden="false" customHeight="true" outlineLevel="0" collapsed="false">
      <c r="J3" s="22" t="s">
        <v>517</v>
      </c>
      <c r="K3" s="22" t="s">
        <v>518</v>
      </c>
      <c r="L3" s="22" t="s">
        <v>519</v>
      </c>
      <c r="M3" s="22" t="s">
        <v>520</v>
      </c>
      <c r="N3" s="22" t="s">
        <v>521</v>
      </c>
    </row>
    <row r="4" customFormat="false" ht="15" hidden="false" customHeight="false" outlineLevel="0" collapsed="false">
      <c r="A4" s="39" t="s">
        <v>522</v>
      </c>
      <c r="B4" s="40" t="n">
        <f aca="false">COUNT(E16:E115)</f>
        <v>1</v>
      </c>
      <c r="J4" s="41" t="str">
        <f aca="false">IF(Lists!A5="","",Lists!A5)</f>
        <v>Product</v>
      </c>
      <c r="K4" s="42" t="n">
        <f aca="false">IF(J4="","",COUNTIFS($C$16:$C$115,J4,$D$16:$D$115,"&lt;&gt;"))</f>
        <v>0</v>
      </c>
      <c r="L4" s="42" t="n">
        <f aca="false">IF(J4="","",COUNTIFS($D$16:$D$115,J4,$C$16:$C$115,"&lt;&gt;"))</f>
        <v>0</v>
      </c>
      <c r="M4" s="43" t="str">
        <f aca="false">IF(OR(J4="",N(K4)=0),"",COUNTIFS($C$16:$C$115,J4,$E$16:$E$115,1)/K4)</f>
        <v/>
      </c>
      <c r="N4" s="44" t="n">
        <f aca="false">IF(OR(J4="",$B$4=0),0,(K4/$B$4)*(L4/$B$4))</f>
        <v>0</v>
      </c>
    </row>
    <row r="5" customFormat="false" ht="15" hidden="false" customHeight="false" outlineLevel="0" collapsed="false">
      <c r="A5" s="39" t="s">
        <v>523</v>
      </c>
      <c r="B5" s="45" t="n">
        <f aca="false">IF(B4=0,"",SUM(E16:E115)/B4)</f>
        <v>1</v>
      </c>
      <c r="J5" s="41" t="str">
        <f aca="false">IF(Lists!A6="","",Lists!A6)</f>
        <v>Delivery &amp; Shipping</v>
      </c>
      <c r="K5" s="42" t="n">
        <f aca="false">IF(J5="","",COUNTIFS($C$16:$C$115,J5,$D$16:$D$115,"&lt;&gt;"))</f>
        <v>1</v>
      </c>
      <c r="L5" s="42" t="n">
        <f aca="false">IF(J5="","",COUNTIFS($D$16:$D$115,J5,$C$16:$C$115,"&lt;&gt;"))</f>
        <v>1</v>
      </c>
      <c r="M5" s="43" t="n">
        <f aca="false">IF(OR(J5="",N(K5)=0),"",COUNTIFS($C$16:$C$115,J5,$E$16:$E$115,1)/K5)</f>
        <v>1</v>
      </c>
      <c r="N5" s="44" t="n">
        <f aca="false">IF(OR(J5="",$B$4=0),0,(K5/$B$4)*(L5/$B$4))</f>
        <v>1</v>
      </c>
    </row>
    <row r="6" customFormat="false" ht="15" hidden="false" customHeight="false" outlineLevel="0" collapsed="false">
      <c r="A6" s="39" t="s">
        <v>524</v>
      </c>
      <c r="B6" s="45" t="n">
        <f aca="false">IF(COUNT(H16:H115)=0,"",SUM(H16:H115)/COUNT(H16:H115))</f>
        <v>1</v>
      </c>
      <c r="J6" s="41" t="str">
        <f aca="false">IF(Lists!A7="","",Lists!A7)</f>
        <v>Orders &amp; Fulfillment</v>
      </c>
      <c r="K6" s="42" t="n">
        <f aca="false">IF(J6="","",COUNTIFS($C$16:$C$115,J6,$D$16:$D$115,"&lt;&gt;"))</f>
        <v>0</v>
      </c>
      <c r="L6" s="42" t="n">
        <f aca="false">IF(J6="","",COUNTIFS($D$16:$D$115,J6,$C$16:$C$115,"&lt;&gt;"))</f>
        <v>0</v>
      </c>
      <c r="M6" s="43" t="str">
        <f aca="false">IF(OR(J6="",N(K6)=0),"",COUNTIFS($C$16:$C$115,J6,$E$16:$E$115,1)/K6)</f>
        <v/>
      </c>
      <c r="N6" s="44" t="n">
        <f aca="false">IF(OR(J6="",$B$4=0),0,(K6/$B$4)*(L6/$B$4))</f>
        <v>0</v>
      </c>
    </row>
    <row r="7" customFormat="false" ht="15" hidden="false" customHeight="false" outlineLevel="0" collapsed="false">
      <c r="A7" s="39" t="s">
        <v>525</v>
      </c>
      <c r="B7" s="46" t="str">
        <f aca="false">IF(OR(B4=0,SUM(N4:N13)&gt;=1),"",(B5-SUM(N4:N13))/(1-SUM(N4:N13)))</f>
        <v/>
      </c>
      <c r="J7" s="41" t="str">
        <f aca="false">IF(Lists!A8="","",Lists!A8)</f>
        <v>Billing &amp; Payments</v>
      </c>
      <c r="K7" s="42" t="n">
        <f aca="false">IF(J7="","",COUNTIFS($C$16:$C$115,J7,$D$16:$D$115,"&lt;&gt;"))</f>
        <v>0</v>
      </c>
      <c r="L7" s="42" t="n">
        <f aca="false">IF(J7="","",COUNTIFS($D$16:$D$115,J7,$C$16:$C$115,"&lt;&gt;"))</f>
        <v>0</v>
      </c>
      <c r="M7" s="43" t="str">
        <f aca="false">IF(OR(J7="",N(K7)=0),"",COUNTIFS($C$16:$C$115,J7,$E$16:$E$115,1)/K7)</f>
        <v/>
      </c>
      <c r="N7" s="44" t="n">
        <f aca="false">IF(OR(J7="",$B$4=0),0,(K7/$B$4)*(L7/$B$4))</f>
        <v>0</v>
      </c>
    </row>
    <row r="8" customFormat="false" ht="15" hidden="false" customHeight="false" outlineLevel="0" collapsed="false">
      <c r="A8" s="39" t="s">
        <v>526</v>
      </c>
      <c r="B8" s="30" t="s">
        <v>527</v>
      </c>
      <c r="J8" s="41" t="str">
        <f aca="false">IF(Lists!A9="","",Lists!A9)</f>
        <v>Returns &amp; Warranty</v>
      </c>
      <c r="K8" s="42" t="n">
        <f aca="false">IF(J8="","",COUNTIFS($C$16:$C$115,J8,$D$16:$D$115,"&lt;&gt;"))</f>
        <v>0</v>
      </c>
      <c r="L8" s="42" t="n">
        <f aca="false">IF(J8="","",COUNTIFS($D$16:$D$115,J8,$C$16:$C$115,"&lt;&gt;"))</f>
        <v>0</v>
      </c>
      <c r="M8" s="43" t="str">
        <f aca="false">IF(OR(J8="",N(K8)=0),"",COUNTIFS($C$16:$C$115,J8,$E$16:$E$115,1)/K8)</f>
        <v/>
      </c>
      <c r="N8" s="44" t="n">
        <f aca="false">IF(OR(J8="",$B$4=0),0,(K8/$B$4)*(L8/$B$4))</f>
        <v>0</v>
      </c>
    </row>
    <row r="9" customFormat="false" ht="30" hidden="false" customHeight="true" outlineLevel="0" collapsed="false">
      <c r="A9" s="39" t="s">
        <v>528</v>
      </c>
      <c r="B9" s="30" t="str">
        <f aca="false">IF(B4&lt;20,"Tag at least 20 cases to read this",IF(B5&gt;=0.8,"Good: your definitions are clear enough to use",IF(B5&gt;=0.65,"Fair: tighten the definitions where you disagree, then retest","Low: rewrite definitions, add examples, and retest")))</f>
        <v>Tag at least 20 cases to read this</v>
      </c>
      <c r="J9" s="41" t="str">
        <f aca="false">IF(Lists!A10="","",Lists!A10)</f>
        <v>Installation &amp; Use</v>
      </c>
      <c r="K9" s="42" t="n">
        <f aca="false">IF(J9="","",COUNTIFS($C$16:$C$115,J9,$D$16:$D$115,"&lt;&gt;"))</f>
        <v>0</v>
      </c>
      <c r="L9" s="42" t="n">
        <f aca="false">IF(J9="","",COUNTIFS($D$16:$D$115,J9,$C$16:$C$115,"&lt;&gt;"))</f>
        <v>0</v>
      </c>
      <c r="M9" s="43" t="str">
        <f aca="false">IF(OR(J9="",N(K9)=0),"",COUNTIFS($C$16:$C$115,J9,$E$16:$E$115,1)/K9)</f>
        <v/>
      </c>
      <c r="N9" s="44" t="n">
        <f aca="false">IF(OR(J9="",$B$4=0),0,(K9/$B$4)*(L9/$B$4))</f>
        <v>0</v>
      </c>
    </row>
    <row r="10" customFormat="false" ht="15" hidden="false" customHeight="false" outlineLevel="0" collapsed="false">
      <c r="J10" s="41" t="str">
        <f aca="false">IF(Lists!A11="","",Lists!A11)</f>
        <v>Service Experience</v>
      </c>
      <c r="K10" s="42" t="n">
        <f aca="false">IF(J10="","",COUNTIFS($C$16:$C$115,J10,$D$16:$D$115,"&lt;&gt;"))</f>
        <v>0</v>
      </c>
      <c r="L10" s="42" t="n">
        <f aca="false">IF(J10="","",COUNTIFS($D$16:$D$115,J10,$C$16:$C$115,"&lt;&gt;"))</f>
        <v>0</v>
      </c>
      <c r="M10" s="43" t="str">
        <f aca="false">IF(OR(J10="",N(K10)=0),"",COUNTIFS($C$16:$C$115,J10,$E$16:$E$115,1)/K10)</f>
        <v/>
      </c>
      <c r="N10" s="44" t="n">
        <f aca="false">IF(OR(J10="",$B$4=0),0,(K10/$B$4)*(L10/$B$4))</f>
        <v>0</v>
      </c>
    </row>
    <row r="11" customFormat="false" ht="15" hidden="false" customHeight="false" outlineLevel="0" collapsed="false">
      <c r="J11" s="41" t="str">
        <f aca="false">IF(Lists!A12="","",Lists!A12)</f>
        <v>Website &amp; Account</v>
      </c>
      <c r="K11" s="42" t="n">
        <f aca="false">IF(J11="","",COUNTIFS($C$16:$C$115,J11,$D$16:$D$115,"&lt;&gt;"))</f>
        <v>0</v>
      </c>
      <c r="L11" s="42" t="n">
        <f aca="false">IF(J11="","",COUNTIFS($D$16:$D$115,J11,$C$16:$C$115,"&lt;&gt;"))</f>
        <v>0</v>
      </c>
      <c r="M11" s="43" t="str">
        <f aca="false">IF(OR(J11="",N(K11)=0),"",COUNTIFS($C$16:$C$115,J11,$E$16:$E$115,1)/K11)</f>
        <v/>
      </c>
      <c r="N11" s="44" t="n">
        <f aca="false">IF(OR(J11="",$B$4=0),0,(K11/$B$4)*(L11/$B$4))</f>
        <v>0</v>
      </c>
    </row>
    <row r="12" customFormat="false" ht="15" hidden="false" customHeight="false" outlineLevel="0" collapsed="false">
      <c r="J12" s="41" t="str">
        <f aca="false">IF(Lists!A13="","",Lists!A13)</f>
        <v>Praise &amp; Suggestions</v>
      </c>
      <c r="K12" s="42" t="n">
        <f aca="false">IF(J12="","",COUNTIFS($C$16:$C$115,J12,$D$16:$D$115,"&lt;&gt;"))</f>
        <v>0</v>
      </c>
      <c r="L12" s="42" t="n">
        <f aca="false">IF(J12="","",COUNTIFS($D$16:$D$115,J12,$C$16:$C$115,"&lt;&gt;"))</f>
        <v>0</v>
      </c>
      <c r="M12" s="43" t="str">
        <f aca="false">IF(OR(J12="",N(K12)=0),"",COUNTIFS($C$16:$C$115,J12,$E$16:$E$115,1)/K12)</f>
        <v/>
      </c>
      <c r="N12" s="44" t="n">
        <f aca="false">IF(OR(J12="",$B$4=0),0,(K12/$B$4)*(L12/$B$4))</f>
        <v>0</v>
      </c>
    </row>
    <row r="13" customFormat="false" ht="15" hidden="false" customHeight="false" outlineLevel="0" collapsed="false">
      <c r="J13" s="41" t="str">
        <f aca="false">IF(Lists!A14="","",Lists!A14)</f>
        <v>Other</v>
      </c>
      <c r="K13" s="42" t="n">
        <f aca="false">IF(J13="","",COUNTIFS($C$16:$C$115,J13,$D$16:$D$115,"&lt;&gt;"))</f>
        <v>0</v>
      </c>
      <c r="L13" s="42" t="n">
        <f aca="false">IF(J13="","",COUNTIFS($D$16:$D$115,J13,$C$16:$C$115,"&lt;&gt;"))</f>
        <v>0</v>
      </c>
      <c r="M13" s="43" t="str">
        <f aca="false">IF(OR(J13="",N(K13)=0),"",COUNTIFS($C$16:$C$115,J13,$E$16:$E$115,1)/K13)</f>
        <v/>
      </c>
      <c r="N13" s="44" t="n">
        <f aca="false">IF(OR(J13="",$B$4=0),0,(K13/$B$4)*(L13/$B$4))</f>
        <v>0</v>
      </c>
    </row>
    <row r="14" customFormat="false" ht="15" hidden="false" customHeight="false" outlineLevel="0" collapsed="false">
      <c r="J14" s="47" t="s">
        <v>529</v>
      </c>
    </row>
    <row r="15" customFormat="false" ht="31.5" hidden="false" customHeight="true" outlineLevel="0" collapsed="false">
      <c r="A15" s="22" t="s">
        <v>492</v>
      </c>
      <c r="B15" s="22" t="s">
        <v>530</v>
      </c>
      <c r="C15" s="22" t="s">
        <v>531</v>
      </c>
      <c r="D15" s="22" t="s">
        <v>532</v>
      </c>
      <c r="E15" s="22" t="s">
        <v>533</v>
      </c>
      <c r="F15" s="22" t="s">
        <v>534</v>
      </c>
      <c r="G15" s="22" t="s">
        <v>535</v>
      </c>
      <c r="H15" s="22" t="s">
        <v>536</v>
      </c>
    </row>
    <row r="16" customFormat="false" ht="15" hidden="false" customHeight="false" outlineLevel="0" collapsed="false">
      <c r="A16" s="35" t="s">
        <v>505</v>
      </c>
      <c r="B16" s="36" t="s">
        <v>537</v>
      </c>
      <c r="C16" s="35" t="s">
        <v>196</v>
      </c>
      <c r="D16" s="35" t="s">
        <v>196</v>
      </c>
      <c r="E16" s="48" t="n">
        <f aca="false">IF(OR(C16="",D16=""),"",IF(C16=D16,1,0))</f>
        <v>1</v>
      </c>
      <c r="F16" s="35" t="s">
        <v>197</v>
      </c>
      <c r="G16" s="35" t="s">
        <v>197</v>
      </c>
      <c r="H16" s="48" t="n">
        <f aca="false">IF(OR(F16="",G16=""),"",IF(F16=G16,1,0))</f>
        <v>1</v>
      </c>
    </row>
    <row r="17" customFormat="false" ht="15" hidden="false" customHeight="false" outlineLevel="0" collapsed="false">
      <c r="A17" s="35"/>
      <c r="B17" s="36"/>
      <c r="C17" s="35"/>
      <c r="D17" s="35"/>
      <c r="E17" s="48" t="str">
        <f aca="false">IF(OR(C17="",D17=""),"",IF(C17=D17,1,0))</f>
        <v/>
      </c>
      <c r="F17" s="35"/>
      <c r="G17" s="35"/>
      <c r="H17" s="48" t="str">
        <f aca="false">IF(OR(F17="",G17=""),"",IF(F17=G17,1,0))</f>
        <v/>
      </c>
    </row>
    <row r="18" customFormat="false" ht="15" hidden="false" customHeight="false" outlineLevel="0" collapsed="false">
      <c r="A18" s="35"/>
      <c r="B18" s="36"/>
      <c r="C18" s="35"/>
      <c r="D18" s="35"/>
      <c r="E18" s="48" t="str">
        <f aca="false">IF(OR(C18="",D18=""),"",IF(C18=D18,1,0))</f>
        <v/>
      </c>
      <c r="F18" s="35"/>
      <c r="G18" s="35"/>
      <c r="H18" s="48" t="str">
        <f aca="false">IF(OR(F18="",G18=""),"",IF(F18=G18,1,0))</f>
        <v/>
      </c>
    </row>
    <row r="19" customFormat="false" ht="15" hidden="false" customHeight="false" outlineLevel="0" collapsed="false">
      <c r="A19" s="35"/>
      <c r="B19" s="36"/>
      <c r="C19" s="35"/>
      <c r="D19" s="35"/>
      <c r="E19" s="48" t="str">
        <f aca="false">IF(OR(C19="",D19=""),"",IF(C19=D19,1,0))</f>
        <v/>
      </c>
      <c r="F19" s="35"/>
      <c r="G19" s="35"/>
      <c r="H19" s="48" t="str">
        <f aca="false">IF(OR(F19="",G19=""),"",IF(F19=G19,1,0))</f>
        <v/>
      </c>
    </row>
    <row r="20" customFormat="false" ht="15" hidden="false" customHeight="false" outlineLevel="0" collapsed="false">
      <c r="A20" s="35"/>
      <c r="B20" s="36"/>
      <c r="C20" s="35"/>
      <c r="D20" s="35"/>
      <c r="E20" s="48" t="str">
        <f aca="false">IF(OR(C20="",D20=""),"",IF(C20=D20,1,0))</f>
        <v/>
      </c>
      <c r="F20" s="35"/>
      <c r="G20" s="35"/>
      <c r="H20" s="48" t="str">
        <f aca="false">IF(OR(F20="",G20=""),"",IF(F20=G20,1,0))</f>
        <v/>
      </c>
    </row>
    <row r="21" customFormat="false" ht="15" hidden="false" customHeight="false" outlineLevel="0" collapsed="false">
      <c r="A21" s="35"/>
      <c r="B21" s="36"/>
      <c r="C21" s="35"/>
      <c r="D21" s="35"/>
      <c r="E21" s="48" t="str">
        <f aca="false">IF(OR(C21="",D21=""),"",IF(C21=D21,1,0))</f>
        <v/>
      </c>
      <c r="F21" s="35"/>
      <c r="G21" s="35"/>
      <c r="H21" s="48" t="str">
        <f aca="false">IF(OR(F21="",G21=""),"",IF(F21=G21,1,0))</f>
        <v/>
      </c>
    </row>
    <row r="22" customFormat="false" ht="15" hidden="false" customHeight="false" outlineLevel="0" collapsed="false">
      <c r="A22" s="35"/>
      <c r="B22" s="36"/>
      <c r="C22" s="35"/>
      <c r="D22" s="35"/>
      <c r="E22" s="48" t="str">
        <f aca="false">IF(OR(C22="",D22=""),"",IF(C22=D22,1,0))</f>
        <v/>
      </c>
      <c r="F22" s="35"/>
      <c r="G22" s="35"/>
      <c r="H22" s="48" t="str">
        <f aca="false">IF(OR(F22="",G22=""),"",IF(F22=G22,1,0))</f>
        <v/>
      </c>
    </row>
    <row r="23" customFormat="false" ht="15" hidden="false" customHeight="false" outlineLevel="0" collapsed="false">
      <c r="A23" s="35"/>
      <c r="B23" s="36"/>
      <c r="C23" s="35"/>
      <c r="D23" s="35"/>
      <c r="E23" s="48" t="str">
        <f aca="false">IF(OR(C23="",D23=""),"",IF(C23=D23,1,0))</f>
        <v/>
      </c>
      <c r="F23" s="35"/>
      <c r="G23" s="35"/>
      <c r="H23" s="48" t="str">
        <f aca="false">IF(OR(F23="",G23=""),"",IF(F23=G23,1,0))</f>
        <v/>
      </c>
    </row>
    <row r="24" customFormat="false" ht="15" hidden="false" customHeight="false" outlineLevel="0" collapsed="false">
      <c r="A24" s="35"/>
      <c r="B24" s="36"/>
      <c r="C24" s="35"/>
      <c r="D24" s="35"/>
      <c r="E24" s="48" t="str">
        <f aca="false">IF(OR(C24="",D24=""),"",IF(C24=D24,1,0))</f>
        <v/>
      </c>
      <c r="F24" s="35"/>
      <c r="G24" s="35"/>
      <c r="H24" s="48" t="str">
        <f aca="false">IF(OR(F24="",G24=""),"",IF(F24=G24,1,0))</f>
        <v/>
      </c>
    </row>
    <row r="25" customFormat="false" ht="15" hidden="false" customHeight="false" outlineLevel="0" collapsed="false">
      <c r="A25" s="35"/>
      <c r="B25" s="36"/>
      <c r="C25" s="35"/>
      <c r="D25" s="35"/>
      <c r="E25" s="48" t="str">
        <f aca="false">IF(OR(C25="",D25=""),"",IF(C25=D25,1,0))</f>
        <v/>
      </c>
      <c r="F25" s="35"/>
      <c r="G25" s="35"/>
      <c r="H25" s="48" t="str">
        <f aca="false">IF(OR(F25="",G25=""),"",IF(F25=G25,1,0))</f>
        <v/>
      </c>
    </row>
    <row r="26" customFormat="false" ht="15" hidden="false" customHeight="false" outlineLevel="0" collapsed="false">
      <c r="A26" s="35"/>
      <c r="B26" s="36"/>
      <c r="C26" s="35"/>
      <c r="D26" s="35"/>
      <c r="E26" s="48" t="str">
        <f aca="false">IF(OR(C26="",D26=""),"",IF(C26=D26,1,0))</f>
        <v/>
      </c>
      <c r="F26" s="35"/>
      <c r="G26" s="35"/>
      <c r="H26" s="48" t="str">
        <f aca="false">IF(OR(F26="",G26=""),"",IF(F26=G26,1,0))</f>
        <v/>
      </c>
    </row>
    <row r="27" customFormat="false" ht="15" hidden="false" customHeight="false" outlineLevel="0" collapsed="false">
      <c r="A27" s="35"/>
      <c r="B27" s="36"/>
      <c r="C27" s="35"/>
      <c r="D27" s="35"/>
      <c r="E27" s="48" t="str">
        <f aca="false">IF(OR(C27="",D27=""),"",IF(C27=D27,1,0))</f>
        <v/>
      </c>
      <c r="F27" s="35"/>
      <c r="G27" s="35"/>
      <c r="H27" s="48" t="str">
        <f aca="false">IF(OR(F27="",G27=""),"",IF(F27=G27,1,0))</f>
        <v/>
      </c>
    </row>
    <row r="28" customFormat="false" ht="15" hidden="false" customHeight="false" outlineLevel="0" collapsed="false">
      <c r="A28" s="35"/>
      <c r="B28" s="36"/>
      <c r="C28" s="35"/>
      <c r="D28" s="35"/>
      <c r="E28" s="48" t="str">
        <f aca="false">IF(OR(C28="",D28=""),"",IF(C28=D28,1,0))</f>
        <v/>
      </c>
      <c r="F28" s="35"/>
      <c r="G28" s="35"/>
      <c r="H28" s="48" t="str">
        <f aca="false">IF(OR(F28="",G28=""),"",IF(F28=G28,1,0))</f>
        <v/>
      </c>
    </row>
    <row r="29" customFormat="false" ht="15" hidden="false" customHeight="false" outlineLevel="0" collapsed="false">
      <c r="A29" s="35"/>
      <c r="B29" s="36"/>
      <c r="C29" s="35"/>
      <c r="D29" s="35"/>
      <c r="E29" s="48" t="str">
        <f aca="false">IF(OR(C29="",D29=""),"",IF(C29=D29,1,0))</f>
        <v/>
      </c>
      <c r="F29" s="35"/>
      <c r="G29" s="35"/>
      <c r="H29" s="48" t="str">
        <f aca="false">IF(OR(F29="",G29=""),"",IF(F29=G29,1,0))</f>
        <v/>
      </c>
    </row>
    <row r="30" customFormat="false" ht="15" hidden="false" customHeight="false" outlineLevel="0" collapsed="false">
      <c r="A30" s="35"/>
      <c r="B30" s="36"/>
      <c r="C30" s="35"/>
      <c r="D30" s="35"/>
      <c r="E30" s="48" t="str">
        <f aca="false">IF(OR(C30="",D30=""),"",IF(C30=D30,1,0))</f>
        <v/>
      </c>
      <c r="F30" s="35"/>
      <c r="G30" s="35"/>
      <c r="H30" s="48" t="str">
        <f aca="false">IF(OR(F30="",G30=""),"",IF(F30=G30,1,0))</f>
        <v/>
      </c>
    </row>
    <row r="31" customFormat="false" ht="15" hidden="false" customHeight="false" outlineLevel="0" collapsed="false">
      <c r="A31" s="35"/>
      <c r="B31" s="36"/>
      <c r="C31" s="35"/>
      <c r="D31" s="35"/>
      <c r="E31" s="48" t="str">
        <f aca="false">IF(OR(C31="",D31=""),"",IF(C31=D31,1,0))</f>
        <v/>
      </c>
      <c r="F31" s="35"/>
      <c r="G31" s="35"/>
      <c r="H31" s="48" t="str">
        <f aca="false">IF(OR(F31="",G31=""),"",IF(F31=G31,1,0))</f>
        <v/>
      </c>
    </row>
    <row r="32" customFormat="false" ht="15" hidden="false" customHeight="false" outlineLevel="0" collapsed="false">
      <c r="A32" s="35"/>
      <c r="B32" s="36"/>
      <c r="C32" s="35"/>
      <c r="D32" s="35"/>
      <c r="E32" s="48" t="str">
        <f aca="false">IF(OR(C32="",D32=""),"",IF(C32=D32,1,0))</f>
        <v/>
      </c>
      <c r="F32" s="35"/>
      <c r="G32" s="35"/>
      <c r="H32" s="48" t="str">
        <f aca="false">IF(OR(F32="",G32=""),"",IF(F32=G32,1,0))</f>
        <v/>
      </c>
    </row>
    <row r="33" customFormat="false" ht="15" hidden="false" customHeight="false" outlineLevel="0" collapsed="false">
      <c r="A33" s="35"/>
      <c r="B33" s="36"/>
      <c r="C33" s="35"/>
      <c r="D33" s="35"/>
      <c r="E33" s="48" t="str">
        <f aca="false">IF(OR(C33="",D33=""),"",IF(C33=D33,1,0))</f>
        <v/>
      </c>
      <c r="F33" s="35"/>
      <c r="G33" s="35"/>
      <c r="H33" s="48" t="str">
        <f aca="false">IF(OR(F33="",G33=""),"",IF(F33=G33,1,0))</f>
        <v/>
      </c>
    </row>
    <row r="34" customFormat="false" ht="15" hidden="false" customHeight="false" outlineLevel="0" collapsed="false">
      <c r="A34" s="35"/>
      <c r="B34" s="36"/>
      <c r="C34" s="35"/>
      <c r="D34" s="35"/>
      <c r="E34" s="48" t="str">
        <f aca="false">IF(OR(C34="",D34=""),"",IF(C34=D34,1,0))</f>
        <v/>
      </c>
      <c r="F34" s="35"/>
      <c r="G34" s="35"/>
      <c r="H34" s="48" t="str">
        <f aca="false">IF(OR(F34="",G34=""),"",IF(F34=G34,1,0))</f>
        <v/>
      </c>
    </row>
    <row r="35" customFormat="false" ht="15" hidden="false" customHeight="false" outlineLevel="0" collapsed="false">
      <c r="A35" s="35"/>
      <c r="B35" s="36"/>
      <c r="C35" s="35"/>
      <c r="D35" s="35"/>
      <c r="E35" s="48" t="str">
        <f aca="false">IF(OR(C35="",D35=""),"",IF(C35=D35,1,0))</f>
        <v/>
      </c>
      <c r="F35" s="35"/>
      <c r="G35" s="35"/>
      <c r="H35" s="48" t="str">
        <f aca="false">IF(OR(F35="",G35=""),"",IF(F35=G35,1,0))</f>
        <v/>
      </c>
    </row>
    <row r="36" customFormat="false" ht="15" hidden="false" customHeight="false" outlineLevel="0" collapsed="false">
      <c r="A36" s="35"/>
      <c r="B36" s="36"/>
      <c r="C36" s="35"/>
      <c r="D36" s="35"/>
      <c r="E36" s="48" t="str">
        <f aca="false">IF(OR(C36="",D36=""),"",IF(C36=D36,1,0))</f>
        <v/>
      </c>
      <c r="F36" s="35"/>
      <c r="G36" s="35"/>
      <c r="H36" s="48" t="str">
        <f aca="false">IF(OR(F36="",G36=""),"",IF(F36=G36,1,0))</f>
        <v/>
      </c>
    </row>
    <row r="37" customFormat="false" ht="15" hidden="false" customHeight="false" outlineLevel="0" collapsed="false">
      <c r="A37" s="35"/>
      <c r="B37" s="36"/>
      <c r="C37" s="35"/>
      <c r="D37" s="35"/>
      <c r="E37" s="48" t="str">
        <f aca="false">IF(OR(C37="",D37=""),"",IF(C37=D37,1,0))</f>
        <v/>
      </c>
      <c r="F37" s="35"/>
      <c r="G37" s="35"/>
      <c r="H37" s="48" t="str">
        <f aca="false">IF(OR(F37="",G37=""),"",IF(F37=G37,1,0))</f>
        <v/>
      </c>
    </row>
    <row r="38" customFormat="false" ht="15" hidden="false" customHeight="false" outlineLevel="0" collapsed="false">
      <c r="A38" s="35"/>
      <c r="B38" s="36"/>
      <c r="C38" s="35"/>
      <c r="D38" s="35"/>
      <c r="E38" s="48" t="str">
        <f aca="false">IF(OR(C38="",D38=""),"",IF(C38=D38,1,0))</f>
        <v/>
      </c>
      <c r="F38" s="35"/>
      <c r="G38" s="35"/>
      <c r="H38" s="48" t="str">
        <f aca="false">IF(OR(F38="",G38=""),"",IF(F38=G38,1,0))</f>
        <v/>
      </c>
    </row>
    <row r="39" customFormat="false" ht="15" hidden="false" customHeight="false" outlineLevel="0" collapsed="false">
      <c r="A39" s="35"/>
      <c r="B39" s="36"/>
      <c r="C39" s="35"/>
      <c r="D39" s="35"/>
      <c r="E39" s="48" t="str">
        <f aca="false">IF(OR(C39="",D39=""),"",IF(C39=D39,1,0))</f>
        <v/>
      </c>
      <c r="F39" s="35"/>
      <c r="G39" s="35"/>
      <c r="H39" s="48" t="str">
        <f aca="false">IF(OR(F39="",G39=""),"",IF(F39=G39,1,0))</f>
        <v/>
      </c>
    </row>
    <row r="40" customFormat="false" ht="15" hidden="false" customHeight="false" outlineLevel="0" collapsed="false">
      <c r="A40" s="35"/>
      <c r="B40" s="36"/>
      <c r="C40" s="35"/>
      <c r="D40" s="35"/>
      <c r="E40" s="48" t="str">
        <f aca="false">IF(OR(C40="",D40=""),"",IF(C40=D40,1,0))</f>
        <v/>
      </c>
      <c r="F40" s="35"/>
      <c r="G40" s="35"/>
      <c r="H40" s="48" t="str">
        <f aca="false">IF(OR(F40="",G40=""),"",IF(F40=G40,1,0))</f>
        <v/>
      </c>
    </row>
    <row r="41" customFormat="false" ht="15" hidden="false" customHeight="false" outlineLevel="0" collapsed="false">
      <c r="A41" s="35"/>
      <c r="B41" s="36"/>
      <c r="C41" s="35"/>
      <c r="D41" s="35"/>
      <c r="E41" s="48" t="str">
        <f aca="false">IF(OR(C41="",D41=""),"",IF(C41=D41,1,0))</f>
        <v/>
      </c>
      <c r="F41" s="35"/>
      <c r="G41" s="35"/>
      <c r="H41" s="48" t="str">
        <f aca="false">IF(OR(F41="",G41=""),"",IF(F41=G41,1,0))</f>
        <v/>
      </c>
    </row>
    <row r="42" customFormat="false" ht="15" hidden="false" customHeight="false" outlineLevel="0" collapsed="false">
      <c r="A42" s="35"/>
      <c r="B42" s="36"/>
      <c r="C42" s="35"/>
      <c r="D42" s="35"/>
      <c r="E42" s="48" t="str">
        <f aca="false">IF(OR(C42="",D42=""),"",IF(C42=D42,1,0))</f>
        <v/>
      </c>
      <c r="F42" s="35"/>
      <c r="G42" s="35"/>
      <c r="H42" s="48" t="str">
        <f aca="false">IF(OR(F42="",G42=""),"",IF(F42=G42,1,0))</f>
        <v/>
      </c>
    </row>
    <row r="43" customFormat="false" ht="15" hidden="false" customHeight="false" outlineLevel="0" collapsed="false">
      <c r="A43" s="35"/>
      <c r="B43" s="36"/>
      <c r="C43" s="35"/>
      <c r="D43" s="35"/>
      <c r="E43" s="48" t="str">
        <f aca="false">IF(OR(C43="",D43=""),"",IF(C43=D43,1,0))</f>
        <v/>
      </c>
      <c r="F43" s="35"/>
      <c r="G43" s="35"/>
      <c r="H43" s="48" t="str">
        <f aca="false">IF(OR(F43="",G43=""),"",IF(F43=G43,1,0))</f>
        <v/>
      </c>
    </row>
    <row r="44" customFormat="false" ht="15" hidden="false" customHeight="false" outlineLevel="0" collapsed="false">
      <c r="A44" s="35"/>
      <c r="B44" s="36"/>
      <c r="C44" s="35"/>
      <c r="D44" s="35"/>
      <c r="E44" s="48" t="str">
        <f aca="false">IF(OR(C44="",D44=""),"",IF(C44=D44,1,0))</f>
        <v/>
      </c>
      <c r="F44" s="35"/>
      <c r="G44" s="35"/>
      <c r="H44" s="48" t="str">
        <f aca="false">IF(OR(F44="",G44=""),"",IF(F44=G44,1,0))</f>
        <v/>
      </c>
    </row>
    <row r="45" customFormat="false" ht="15" hidden="false" customHeight="false" outlineLevel="0" collapsed="false">
      <c r="A45" s="35"/>
      <c r="B45" s="36"/>
      <c r="C45" s="35"/>
      <c r="D45" s="35"/>
      <c r="E45" s="48" t="str">
        <f aca="false">IF(OR(C45="",D45=""),"",IF(C45=D45,1,0))</f>
        <v/>
      </c>
      <c r="F45" s="35"/>
      <c r="G45" s="35"/>
      <c r="H45" s="48" t="str">
        <f aca="false">IF(OR(F45="",G45=""),"",IF(F45=G45,1,0))</f>
        <v/>
      </c>
    </row>
    <row r="46" customFormat="false" ht="15" hidden="false" customHeight="false" outlineLevel="0" collapsed="false">
      <c r="A46" s="35"/>
      <c r="B46" s="36"/>
      <c r="C46" s="35"/>
      <c r="D46" s="35"/>
      <c r="E46" s="48" t="str">
        <f aca="false">IF(OR(C46="",D46=""),"",IF(C46=D46,1,0))</f>
        <v/>
      </c>
      <c r="F46" s="35"/>
      <c r="G46" s="35"/>
      <c r="H46" s="48" t="str">
        <f aca="false">IF(OR(F46="",G46=""),"",IF(F46=G46,1,0))</f>
        <v/>
      </c>
    </row>
    <row r="47" customFormat="false" ht="15" hidden="false" customHeight="false" outlineLevel="0" collapsed="false">
      <c r="A47" s="35"/>
      <c r="B47" s="36"/>
      <c r="C47" s="35"/>
      <c r="D47" s="35"/>
      <c r="E47" s="48" t="str">
        <f aca="false">IF(OR(C47="",D47=""),"",IF(C47=D47,1,0))</f>
        <v/>
      </c>
      <c r="F47" s="35"/>
      <c r="G47" s="35"/>
      <c r="H47" s="48" t="str">
        <f aca="false">IF(OR(F47="",G47=""),"",IF(F47=G47,1,0))</f>
        <v/>
      </c>
    </row>
    <row r="48" customFormat="false" ht="15" hidden="false" customHeight="false" outlineLevel="0" collapsed="false">
      <c r="A48" s="35"/>
      <c r="B48" s="36"/>
      <c r="C48" s="35"/>
      <c r="D48" s="35"/>
      <c r="E48" s="48" t="str">
        <f aca="false">IF(OR(C48="",D48=""),"",IF(C48=D48,1,0))</f>
        <v/>
      </c>
      <c r="F48" s="35"/>
      <c r="G48" s="35"/>
      <c r="H48" s="48" t="str">
        <f aca="false">IF(OR(F48="",G48=""),"",IF(F48=G48,1,0))</f>
        <v/>
      </c>
    </row>
    <row r="49" customFormat="false" ht="15" hidden="false" customHeight="false" outlineLevel="0" collapsed="false">
      <c r="A49" s="35"/>
      <c r="B49" s="36"/>
      <c r="C49" s="35"/>
      <c r="D49" s="35"/>
      <c r="E49" s="48" t="str">
        <f aca="false">IF(OR(C49="",D49=""),"",IF(C49=D49,1,0))</f>
        <v/>
      </c>
      <c r="F49" s="35"/>
      <c r="G49" s="35"/>
      <c r="H49" s="48" t="str">
        <f aca="false">IF(OR(F49="",G49=""),"",IF(F49=G49,1,0))</f>
        <v/>
      </c>
    </row>
    <row r="50" customFormat="false" ht="15" hidden="false" customHeight="false" outlineLevel="0" collapsed="false">
      <c r="A50" s="35"/>
      <c r="B50" s="36"/>
      <c r="C50" s="35"/>
      <c r="D50" s="35"/>
      <c r="E50" s="48" t="str">
        <f aca="false">IF(OR(C50="",D50=""),"",IF(C50=D50,1,0))</f>
        <v/>
      </c>
      <c r="F50" s="35"/>
      <c r="G50" s="35"/>
      <c r="H50" s="48" t="str">
        <f aca="false">IF(OR(F50="",G50=""),"",IF(F50=G50,1,0))</f>
        <v/>
      </c>
    </row>
    <row r="51" customFormat="false" ht="15" hidden="false" customHeight="false" outlineLevel="0" collapsed="false">
      <c r="A51" s="35"/>
      <c r="B51" s="36"/>
      <c r="C51" s="35"/>
      <c r="D51" s="35"/>
      <c r="E51" s="48" t="str">
        <f aca="false">IF(OR(C51="",D51=""),"",IF(C51=D51,1,0))</f>
        <v/>
      </c>
      <c r="F51" s="35"/>
      <c r="G51" s="35"/>
      <c r="H51" s="48" t="str">
        <f aca="false">IF(OR(F51="",G51=""),"",IF(F51=G51,1,0))</f>
        <v/>
      </c>
    </row>
    <row r="52" customFormat="false" ht="15" hidden="false" customHeight="false" outlineLevel="0" collapsed="false">
      <c r="A52" s="35"/>
      <c r="B52" s="36"/>
      <c r="C52" s="35"/>
      <c r="D52" s="35"/>
      <c r="E52" s="48" t="str">
        <f aca="false">IF(OR(C52="",D52=""),"",IF(C52=D52,1,0))</f>
        <v/>
      </c>
      <c r="F52" s="35"/>
      <c r="G52" s="35"/>
      <c r="H52" s="48" t="str">
        <f aca="false">IF(OR(F52="",G52=""),"",IF(F52=G52,1,0))</f>
        <v/>
      </c>
    </row>
    <row r="53" customFormat="false" ht="15" hidden="false" customHeight="false" outlineLevel="0" collapsed="false">
      <c r="A53" s="35"/>
      <c r="B53" s="36"/>
      <c r="C53" s="35"/>
      <c r="D53" s="35"/>
      <c r="E53" s="48" t="str">
        <f aca="false">IF(OR(C53="",D53=""),"",IF(C53=D53,1,0))</f>
        <v/>
      </c>
      <c r="F53" s="35"/>
      <c r="G53" s="35"/>
      <c r="H53" s="48" t="str">
        <f aca="false">IF(OR(F53="",G53=""),"",IF(F53=G53,1,0))</f>
        <v/>
      </c>
    </row>
    <row r="54" customFormat="false" ht="15" hidden="false" customHeight="false" outlineLevel="0" collapsed="false">
      <c r="A54" s="35"/>
      <c r="B54" s="36"/>
      <c r="C54" s="35"/>
      <c r="D54" s="35"/>
      <c r="E54" s="48" t="str">
        <f aca="false">IF(OR(C54="",D54=""),"",IF(C54=D54,1,0))</f>
        <v/>
      </c>
      <c r="F54" s="35"/>
      <c r="G54" s="35"/>
      <c r="H54" s="48" t="str">
        <f aca="false">IF(OR(F54="",G54=""),"",IF(F54=G54,1,0))</f>
        <v/>
      </c>
    </row>
    <row r="55" customFormat="false" ht="15" hidden="false" customHeight="false" outlineLevel="0" collapsed="false">
      <c r="A55" s="35"/>
      <c r="B55" s="36"/>
      <c r="C55" s="35"/>
      <c r="D55" s="35"/>
      <c r="E55" s="48" t="str">
        <f aca="false">IF(OR(C55="",D55=""),"",IF(C55=D55,1,0))</f>
        <v/>
      </c>
      <c r="F55" s="35"/>
      <c r="G55" s="35"/>
      <c r="H55" s="48" t="str">
        <f aca="false">IF(OR(F55="",G55=""),"",IF(F55=G55,1,0))</f>
        <v/>
      </c>
    </row>
    <row r="56" customFormat="false" ht="15" hidden="false" customHeight="false" outlineLevel="0" collapsed="false">
      <c r="A56" s="35"/>
      <c r="B56" s="36"/>
      <c r="C56" s="35"/>
      <c r="D56" s="35"/>
      <c r="E56" s="48" t="str">
        <f aca="false">IF(OR(C56="",D56=""),"",IF(C56=D56,1,0))</f>
        <v/>
      </c>
      <c r="F56" s="35"/>
      <c r="G56" s="35"/>
      <c r="H56" s="48" t="str">
        <f aca="false">IF(OR(F56="",G56=""),"",IF(F56=G56,1,0))</f>
        <v/>
      </c>
    </row>
    <row r="57" customFormat="false" ht="15" hidden="false" customHeight="false" outlineLevel="0" collapsed="false">
      <c r="A57" s="35"/>
      <c r="B57" s="36"/>
      <c r="C57" s="35"/>
      <c r="D57" s="35"/>
      <c r="E57" s="48" t="str">
        <f aca="false">IF(OR(C57="",D57=""),"",IF(C57=D57,1,0))</f>
        <v/>
      </c>
      <c r="F57" s="35"/>
      <c r="G57" s="35"/>
      <c r="H57" s="48" t="str">
        <f aca="false">IF(OR(F57="",G57=""),"",IF(F57=G57,1,0))</f>
        <v/>
      </c>
    </row>
    <row r="58" customFormat="false" ht="15" hidden="false" customHeight="false" outlineLevel="0" collapsed="false">
      <c r="A58" s="35"/>
      <c r="B58" s="36"/>
      <c r="C58" s="35"/>
      <c r="D58" s="35"/>
      <c r="E58" s="48" t="str">
        <f aca="false">IF(OR(C58="",D58=""),"",IF(C58=D58,1,0))</f>
        <v/>
      </c>
      <c r="F58" s="35"/>
      <c r="G58" s="35"/>
      <c r="H58" s="48" t="str">
        <f aca="false">IF(OR(F58="",G58=""),"",IF(F58=G58,1,0))</f>
        <v/>
      </c>
    </row>
    <row r="59" customFormat="false" ht="15" hidden="false" customHeight="false" outlineLevel="0" collapsed="false">
      <c r="A59" s="35"/>
      <c r="B59" s="36"/>
      <c r="C59" s="35"/>
      <c r="D59" s="35"/>
      <c r="E59" s="48" t="str">
        <f aca="false">IF(OR(C59="",D59=""),"",IF(C59=D59,1,0))</f>
        <v/>
      </c>
      <c r="F59" s="35"/>
      <c r="G59" s="35"/>
      <c r="H59" s="48" t="str">
        <f aca="false">IF(OR(F59="",G59=""),"",IF(F59=G59,1,0))</f>
        <v/>
      </c>
    </row>
    <row r="60" customFormat="false" ht="15" hidden="false" customHeight="false" outlineLevel="0" collapsed="false">
      <c r="A60" s="35"/>
      <c r="B60" s="36"/>
      <c r="C60" s="35"/>
      <c r="D60" s="35"/>
      <c r="E60" s="48" t="str">
        <f aca="false">IF(OR(C60="",D60=""),"",IF(C60=D60,1,0))</f>
        <v/>
      </c>
      <c r="F60" s="35"/>
      <c r="G60" s="35"/>
      <c r="H60" s="48" t="str">
        <f aca="false">IF(OR(F60="",G60=""),"",IF(F60=G60,1,0))</f>
        <v/>
      </c>
    </row>
    <row r="61" customFormat="false" ht="15" hidden="false" customHeight="false" outlineLevel="0" collapsed="false">
      <c r="A61" s="35"/>
      <c r="B61" s="36"/>
      <c r="C61" s="35"/>
      <c r="D61" s="35"/>
      <c r="E61" s="48" t="str">
        <f aca="false">IF(OR(C61="",D61=""),"",IF(C61=D61,1,0))</f>
        <v/>
      </c>
      <c r="F61" s="35"/>
      <c r="G61" s="35"/>
      <c r="H61" s="48" t="str">
        <f aca="false">IF(OR(F61="",G61=""),"",IF(F61=G61,1,0))</f>
        <v/>
      </c>
    </row>
    <row r="62" customFormat="false" ht="15" hidden="false" customHeight="false" outlineLevel="0" collapsed="false">
      <c r="A62" s="35"/>
      <c r="B62" s="36"/>
      <c r="C62" s="35"/>
      <c r="D62" s="35"/>
      <c r="E62" s="48" t="str">
        <f aca="false">IF(OR(C62="",D62=""),"",IF(C62=D62,1,0))</f>
        <v/>
      </c>
      <c r="F62" s="35"/>
      <c r="G62" s="35"/>
      <c r="H62" s="48" t="str">
        <f aca="false">IF(OR(F62="",G62=""),"",IF(F62=G62,1,0))</f>
        <v/>
      </c>
    </row>
    <row r="63" customFormat="false" ht="15" hidden="false" customHeight="false" outlineLevel="0" collapsed="false">
      <c r="A63" s="35"/>
      <c r="B63" s="36"/>
      <c r="C63" s="35"/>
      <c r="D63" s="35"/>
      <c r="E63" s="48" t="str">
        <f aca="false">IF(OR(C63="",D63=""),"",IF(C63=D63,1,0))</f>
        <v/>
      </c>
      <c r="F63" s="35"/>
      <c r="G63" s="35"/>
      <c r="H63" s="48" t="str">
        <f aca="false">IF(OR(F63="",G63=""),"",IF(F63=G63,1,0))</f>
        <v/>
      </c>
    </row>
    <row r="64" customFormat="false" ht="15" hidden="false" customHeight="false" outlineLevel="0" collapsed="false">
      <c r="A64" s="35"/>
      <c r="B64" s="36"/>
      <c r="C64" s="35"/>
      <c r="D64" s="35"/>
      <c r="E64" s="48" t="str">
        <f aca="false">IF(OR(C64="",D64=""),"",IF(C64=D64,1,0))</f>
        <v/>
      </c>
      <c r="F64" s="35"/>
      <c r="G64" s="35"/>
      <c r="H64" s="48" t="str">
        <f aca="false">IF(OR(F64="",G64=""),"",IF(F64=G64,1,0))</f>
        <v/>
      </c>
    </row>
    <row r="65" customFormat="false" ht="15" hidden="false" customHeight="false" outlineLevel="0" collapsed="false">
      <c r="A65" s="35"/>
      <c r="B65" s="36"/>
      <c r="C65" s="35"/>
      <c r="D65" s="35"/>
      <c r="E65" s="48" t="str">
        <f aca="false">IF(OR(C65="",D65=""),"",IF(C65=D65,1,0))</f>
        <v/>
      </c>
      <c r="F65" s="35"/>
      <c r="G65" s="35"/>
      <c r="H65" s="48" t="str">
        <f aca="false">IF(OR(F65="",G65=""),"",IF(F65=G65,1,0))</f>
        <v/>
      </c>
    </row>
    <row r="66" customFormat="false" ht="15" hidden="false" customHeight="false" outlineLevel="0" collapsed="false">
      <c r="A66" s="35"/>
      <c r="B66" s="36"/>
      <c r="C66" s="35"/>
      <c r="D66" s="35"/>
      <c r="E66" s="48" t="str">
        <f aca="false">IF(OR(C66="",D66=""),"",IF(C66=D66,1,0))</f>
        <v/>
      </c>
      <c r="F66" s="35"/>
      <c r="G66" s="35"/>
      <c r="H66" s="48" t="str">
        <f aca="false">IF(OR(F66="",G66=""),"",IF(F66=G66,1,0))</f>
        <v/>
      </c>
    </row>
    <row r="67" customFormat="false" ht="15" hidden="false" customHeight="false" outlineLevel="0" collapsed="false">
      <c r="A67" s="35"/>
      <c r="B67" s="36"/>
      <c r="C67" s="35"/>
      <c r="D67" s="35"/>
      <c r="E67" s="48" t="str">
        <f aca="false">IF(OR(C67="",D67=""),"",IF(C67=D67,1,0))</f>
        <v/>
      </c>
      <c r="F67" s="35"/>
      <c r="G67" s="35"/>
      <c r="H67" s="48" t="str">
        <f aca="false">IF(OR(F67="",G67=""),"",IF(F67=G67,1,0))</f>
        <v/>
      </c>
    </row>
    <row r="68" customFormat="false" ht="15" hidden="false" customHeight="false" outlineLevel="0" collapsed="false">
      <c r="A68" s="35"/>
      <c r="B68" s="36"/>
      <c r="C68" s="35"/>
      <c r="D68" s="35"/>
      <c r="E68" s="48" t="str">
        <f aca="false">IF(OR(C68="",D68=""),"",IF(C68=D68,1,0))</f>
        <v/>
      </c>
      <c r="F68" s="35"/>
      <c r="G68" s="35"/>
      <c r="H68" s="48" t="str">
        <f aca="false">IF(OR(F68="",G68=""),"",IF(F68=G68,1,0))</f>
        <v/>
      </c>
    </row>
    <row r="69" customFormat="false" ht="15" hidden="false" customHeight="false" outlineLevel="0" collapsed="false">
      <c r="A69" s="35"/>
      <c r="B69" s="36"/>
      <c r="C69" s="35"/>
      <c r="D69" s="35"/>
      <c r="E69" s="48" t="str">
        <f aca="false">IF(OR(C69="",D69=""),"",IF(C69=D69,1,0))</f>
        <v/>
      </c>
      <c r="F69" s="35"/>
      <c r="G69" s="35"/>
      <c r="H69" s="48" t="str">
        <f aca="false">IF(OR(F69="",G69=""),"",IF(F69=G69,1,0))</f>
        <v/>
      </c>
    </row>
    <row r="70" customFormat="false" ht="15" hidden="false" customHeight="false" outlineLevel="0" collapsed="false">
      <c r="A70" s="35"/>
      <c r="B70" s="36"/>
      <c r="C70" s="35"/>
      <c r="D70" s="35"/>
      <c r="E70" s="48" t="str">
        <f aca="false">IF(OR(C70="",D70=""),"",IF(C70=D70,1,0))</f>
        <v/>
      </c>
      <c r="F70" s="35"/>
      <c r="G70" s="35"/>
      <c r="H70" s="48" t="str">
        <f aca="false">IF(OR(F70="",G70=""),"",IF(F70=G70,1,0))</f>
        <v/>
      </c>
    </row>
    <row r="71" customFormat="false" ht="15" hidden="false" customHeight="false" outlineLevel="0" collapsed="false">
      <c r="A71" s="35"/>
      <c r="B71" s="36"/>
      <c r="C71" s="35"/>
      <c r="D71" s="35"/>
      <c r="E71" s="48" t="str">
        <f aca="false">IF(OR(C71="",D71=""),"",IF(C71=D71,1,0))</f>
        <v/>
      </c>
      <c r="F71" s="35"/>
      <c r="G71" s="35"/>
      <c r="H71" s="48" t="str">
        <f aca="false">IF(OR(F71="",G71=""),"",IF(F71=G71,1,0))</f>
        <v/>
      </c>
    </row>
    <row r="72" customFormat="false" ht="15" hidden="false" customHeight="false" outlineLevel="0" collapsed="false">
      <c r="A72" s="35"/>
      <c r="B72" s="36"/>
      <c r="C72" s="35"/>
      <c r="D72" s="35"/>
      <c r="E72" s="48" t="str">
        <f aca="false">IF(OR(C72="",D72=""),"",IF(C72=D72,1,0))</f>
        <v/>
      </c>
      <c r="F72" s="35"/>
      <c r="G72" s="35"/>
      <c r="H72" s="48" t="str">
        <f aca="false">IF(OR(F72="",G72=""),"",IF(F72=G72,1,0))</f>
        <v/>
      </c>
    </row>
    <row r="73" customFormat="false" ht="15" hidden="false" customHeight="false" outlineLevel="0" collapsed="false">
      <c r="A73" s="35"/>
      <c r="B73" s="36"/>
      <c r="C73" s="35"/>
      <c r="D73" s="35"/>
      <c r="E73" s="48" t="str">
        <f aca="false">IF(OR(C73="",D73=""),"",IF(C73=D73,1,0))</f>
        <v/>
      </c>
      <c r="F73" s="35"/>
      <c r="G73" s="35"/>
      <c r="H73" s="48" t="str">
        <f aca="false">IF(OR(F73="",G73=""),"",IF(F73=G73,1,0))</f>
        <v/>
      </c>
    </row>
    <row r="74" customFormat="false" ht="15" hidden="false" customHeight="false" outlineLevel="0" collapsed="false">
      <c r="A74" s="35"/>
      <c r="B74" s="36"/>
      <c r="C74" s="35"/>
      <c r="D74" s="35"/>
      <c r="E74" s="48" t="str">
        <f aca="false">IF(OR(C74="",D74=""),"",IF(C74=D74,1,0))</f>
        <v/>
      </c>
      <c r="F74" s="35"/>
      <c r="G74" s="35"/>
      <c r="H74" s="48" t="str">
        <f aca="false">IF(OR(F74="",G74=""),"",IF(F74=G74,1,0))</f>
        <v/>
      </c>
    </row>
    <row r="75" customFormat="false" ht="15" hidden="false" customHeight="false" outlineLevel="0" collapsed="false">
      <c r="A75" s="35"/>
      <c r="B75" s="36"/>
      <c r="C75" s="35"/>
      <c r="D75" s="35"/>
      <c r="E75" s="48" t="str">
        <f aca="false">IF(OR(C75="",D75=""),"",IF(C75=D75,1,0))</f>
        <v/>
      </c>
      <c r="F75" s="35"/>
      <c r="G75" s="35"/>
      <c r="H75" s="48" t="str">
        <f aca="false">IF(OR(F75="",G75=""),"",IF(F75=G75,1,0))</f>
        <v/>
      </c>
    </row>
    <row r="76" customFormat="false" ht="15" hidden="false" customHeight="false" outlineLevel="0" collapsed="false">
      <c r="A76" s="35"/>
      <c r="B76" s="36"/>
      <c r="C76" s="35"/>
      <c r="D76" s="35"/>
      <c r="E76" s="48" t="str">
        <f aca="false">IF(OR(C76="",D76=""),"",IF(C76=D76,1,0))</f>
        <v/>
      </c>
      <c r="F76" s="35"/>
      <c r="G76" s="35"/>
      <c r="H76" s="48" t="str">
        <f aca="false">IF(OR(F76="",G76=""),"",IF(F76=G76,1,0))</f>
        <v/>
      </c>
    </row>
    <row r="77" customFormat="false" ht="15" hidden="false" customHeight="false" outlineLevel="0" collapsed="false">
      <c r="A77" s="35"/>
      <c r="B77" s="36"/>
      <c r="C77" s="35"/>
      <c r="D77" s="35"/>
      <c r="E77" s="48" t="str">
        <f aca="false">IF(OR(C77="",D77=""),"",IF(C77=D77,1,0))</f>
        <v/>
      </c>
      <c r="F77" s="35"/>
      <c r="G77" s="35"/>
      <c r="H77" s="48" t="str">
        <f aca="false">IF(OR(F77="",G77=""),"",IF(F77=G77,1,0))</f>
        <v/>
      </c>
    </row>
    <row r="78" customFormat="false" ht="15" hidden="false" customHeight="false" outlineLevel="0" collapsed="false">
      <c r="A78" s="35"/>
      <c r="B78" s="36"/>
      <c r="C78" s="35"/>
      <c r="D78" s="35"/>
      <c r="E78" s="48" t="str">
        <f aca="false">IF(OR(C78="",D78=""),"",IF(C78=D78,1,0))</f>
        <v/>
      </c>
      <c r="F78" s="35"/>
      <c r="G78" s="35"/>
      <c r="H78" s="48" t="str">
        <f aca="false">IF(OR(F78="",G78=""),"",IF(F78=G78,1,0))</f>
        <v/>
      </c>
    </row>
    <row r="79" customFormat="false" ht="15" hidden="false" customHeight="false" outlineLevel="0" collapsed="false">
      <c r="A79" s="35"/>
      <c r="B79" s="36"/>
      <c r="C79" s="35"/>
      <c r="D79" s="35"/>
      <c r="E79" s="48" t="str">
        <f aca="false">IF(OR(C79="",D79=""),"",IF(C79=D79,1,0))</f>
        <v/>
      </c>
      <c r="F79" s="35"/>
      <c r="G79" s="35"/>
      <c r="H79" s="48" t="str">
        <f aca="false">IF(OR(F79="",G79=""),"",IF(F79=G79,1,0))</f>
        <v/>
      </c>
    </row>
    <row r="80" customFormat="false" ht="15" hidden="false" customHeight="false" outlineLevel="0" collapsed="false">
      <c r="A80" s="35"/>
      <c r="B80" s="36"/>
      <c r="C80" s="35"/>
      <c r="D80" s="35"/>
      <c r="E80" s="48" t="str">
        <f aca="false">IF(OR(C80="",D80=""),"",IF(C80=D80,1,0))</f>
        <v/>
      </c>
      <c r="F80" s="35"/>
      <c r="G80" s="35"/>
      <c r="H80" s="48" t="str">
        <f aca="false">IF(OR(F80="",G80=""),"",IF(F80=G80,1,0))</f>
        <v/>
      </c>
    </row>
    <row r="81" customFormat="false" ht="15" hidden="false" customHeight="false" outlineLevel="0" collapsed="false">
      <c r="A81" s="35"/>
      <c r="B81" s="36"/>
      <c r="C81" s="35"/>
      <c r="D81" s="35"/>
      <c r="E81" s="48" t="str">
        <f aca="false">IF(OR(C81="",D81=""),"",IF(C81=D81,1,0))</f>
        <v/>
      </c>
      <c r="F81" s="35"/>
      <c r="G81" s="35"/>
      <c r="H81" s="48" t="str">
        <f aca="false">IF(OR(F81="",G81=""),"",IF(F81=G81,1,0))</f>
        <v/>
      </c>
    </row>
    <row r="82" customFormat="false" ht="15" hidden="false" customHeight="false" outlineLevel="0" collapsed="false">
      <c r="A82" s="35"/>
      <c r="B82" s="36"/>
      <c r="C82" s="35"/>
      <c r="D82" s="35"/>
      <c r="E82" s="48" t="str">
        <f aca="false">IF(OR(C82="",D82=""),"",IF(C82=D82,1,0))</f>
        <v/>
      </c>
      <c r="F82" s="35"/>
      <c r="G82" s="35"/>
      <c r="H82" s="48" t="str">
        <f aca="false">IF(OR(F82="",G82=""),"",IF(F82=G82,1,0))</f>
        <v/>
      </c>
    </row>
    <row r="83" customFormat="false" ht="15" hidden="false" customHeight="false" outlineLevel="0" collapsed="false">
      <c r="A83" s="35"/>
      <c r="B83" s="36"/>
      <c r="C83" s="35"/>
      <c r="D83" s="35"/>
      <c r="E83" s="48" t="str">
        <f aca="false">IF(OR(C83="",D83=""),"",IF(C83=D83,1,0))</f>
        <v/>
      </c>
      <c r="F83" s="35"/>
      <c r="G83" s="35"/>
      <c r="H83" s="48" t="str">
        <f aca="false">IF(OR(F83="",G83=""),"",IF(F83=G83,1,0))</f>
        <v/>
      </c>
    </row>
    <row r="84" customFormat="false" ht="15" hidden="false" customHeight="false" outlineLevel="0" collapsed="false">
      <c r="A84" s="35"/>
      <c r="B84" s="36"/>
      <c r="C84" s="35"/>
      <c r="D84" s="35"/>
      <c r="E84" s="48" t="str">
        <f aca="false">IF(OR(C84="",D84=""),"",IF(C84=D84,1,0))</f>
        <v/>
      </c>
      <c r="F84" s="35"/>
      <c r="G84" s="35"/>
      <c r="H84" s="48" t="str">
        <f aca="false">IF(OR(F84="",G84=""),"",IF(F84=G84,1,0))</f>
        <v/>
      </c>
    </row>
    <row r="85" customFormat="false" ht="15" hidden="false" customHeight="false" outlineLevel="0" collapsed="false">
      <c r="A85" s="35"/>
      <c r="B85" s="36"/>
      <c r="C85" s="35"/>
      <c r="D85" s="35"/>
      <c r="E85" s="48" t="str">
        <f aca="false">IF(OR(C85="",D85=""),"",IF(C85=D85,1,0))</f>
        <v/>
      </c>
      <c r="F85" s="35"/>
      <c r="G85" s="35"/>
      <c r="H85" s="48" t="str">
        <f aca="false">IF(OR(F85="",G85=""),"",IF(F85=G85,1,0))</f>
        <v/>
      </c>
    </row>
    <row r="86" customFormat="false" ht="15" hidden="false" customHeight="false" outlineLevel="0" collapsed="false">
      <c r="A86" s="35"/>
      <c r="B86" s="36"/>
      <c r="C86" s="35"/>
      <c r="D86" s="35"/>
      <c r="E86" s="48" t="str">
        <f aca="false">IF(OR(C86="",D86=""),"",IF(C86=D86,1,0))</f>
        <v/>
      </c>
      <c r="F86" s="35"/>
      <c r="G86" s="35"/>
      <c r="H86" s="48" t="str">
        <f aca="false">IF(OR(F86="",G86=""),"",IF(F86=G86,1,0))</f>
        <v/>
      </c>
    </row>
    <row r="87" customFormat="false" ht="15" hidden="false" customHeight="false" outlineLevel="0" collapsed="false">
      <c r="A87" s="35"/>
      <c r="B87" s="36"/>
      <c r="C87" s="35"/>
      <c r="D87" s="35"/>
      <c r="E87" s="48" t="str">
        <f aca="false">IF(OR(C87="",D87=""),"",IF(C87=D87,1,0))</f>
        <v/>
      </c>
      <c r="F87" s="35"/>
      <c r="G87" s="35"/>
      <c r="H87" s="48" t="str">
        <f aca="false">IF(OR(F87="",G87=""),"",IF(F87=G87,1,0))</f>
        <v/>
      </c>
    </row>
    <row r="88" customFormat="false" ht="15" hidden="false" customHeight="false" outlineLevel="0" collapsed="false">
      <c r="A88" s="35"/>
      <c r="B88" s="36"/>
      <c r="C88" s="35"/>
      <c r="D88" s="35"/>
      <c r="E88" s="48" t="str">
        <f aca="false">IF(OR(C88="",D88=""),"",IF(C88=D88,1,0))</f>
        <v/>
      </c>
      <c r="F88" s="35"/>
      <c r="G88" s="35"/>
      <c r="H88" s="48" t="str">
        <f aca="false">IF(OR(F88="",G88=""),"",IF(F88=G88,1,0))</f>
        <v/>
      </c>
    </row>
    <row r="89" customFormat="false" ht="15" hidden="false" customHeight="false" outlineLevel="0" collapsed="false">
      <c r="A89" s="35"/>
      <c r="B89" s="36"/>
      <c r="C89" s="35"/>
      <c r="D89" s="35"/>
      <c r="E89" s="48" t="str">
        <f aca="false">IF(OR(C89="",D89=""),"",IF(C89=D89,1,0))</f>
        <v/>
      </c>
      <c r="F89" s="35"/>
      <c r="G89" s="35"/>
      <c r="H89" s="48" t="str">
        <f aca="false">IF(OR(F89="",G89=""),"",IF(F89=G89,1,0))</f>
        <v/>
      </c>
    </row>
    <row r="90" customFormat="false" ht="15" hidden="false" customHeight="false" outlineLevel="0" collapsed="false">
      <c r="A90" s="35"/>
      <c r="B90" s="36"/>
      <c r="C90" s="35"/>
      <c r="D90" s="35"/>
      <c r="E90" s="48" t="str">
        <f aca="false">IF(OR(C90="",D90=""),"",IF(C90=D90,1,0))</f>
        <v/>
      </c>
      <c r="F90" s="35"/>
      <c r="G90" s="35"/>
      <c r="H90" s="48" t="str">
        <f aca="false">IF(OR(F90="",G90=""),"",IF(F90=G90,1,0))</f>
        <v/>
      </c>
    </row>
    <row r="91" customFormat="false" ht="15" hidden="false" customHeight="false" outlineLevel="0" collapsed="false">
      <c r="A91" s="35"/>
      <c r="B91" s="36"/>
      <c r="C91" s="35"/>
      <c r="D91" s="35"/>
      <c r="E91" s="48" t="str">
        <f aca="false">IF(OR(C91="",D91=""),"",IF(C91=D91,1,0))</f>
        <v/>
      </c>
      <c r="F91" s="35"/>
      <c r="G91" s="35"/>
      <c r="H91" s="48" t="str">
        <f aca="false">IF(OR(F91="",G91=""),"",IF(F91=G91,1,0))</f>
        <v/>
      </c>
    </row>
    <row r="92" customFormat="false" ht="15" hidden="false" customHeight="false" outlineLevel="0" collapsed="false">
      <c r="A92" s="35"/>
      <c r="B92" s="36"/>
      <c r="C92" s="35"/>
      <c r="D92" s="35"/>
      <c r="E92" s="48" t="str">
        <f aca="false">IF(OR(C92="",D92=""),"",IF(C92=D92,1,0))</f>
        <v/>
      </c>
      <c r="F92" s="35"/>
      <c r="G92" s="35"/>
      <c r="H92" s="48" t="str">
        <f aca="false">IF(OR(F92="",G92=""),"",IF(F92=G92,1,0))</f>
        <v/>
      </c>
    </row>
    <row r="93" customFormat="false" ht="15" hidden="false" customHeight="false" outlineLevel="0" collapsed="false">
      <c r="A93" s="35"/>
      <c r="B93" s="36"/>
      <c r="C93" s="35"/>
      <c r="D93" s="35"/>
      <c r="E93" s="48" t="str">
        <f aca="false">IF(OR(C93="",D93=""),"",IF(C93=D93,1,0))</f>
        <v/>
      </c>
      <c r="F93" s="35"/>
      <c r="G93" s="35"/>
      <c r="H93" s="48" t="str">
        <f aca="false">IF(OR(F93="",G93=""),"",IF(F93=G93,1,0))</f>
        <v/>
      </c>
    </row>
    <row r="94" customFormat="false" ht="15" hidden="false" customHeight="false" outlineLevel="0" collapsed="false">
      <c r="A94" s="35"/>
      <c r="B94" s="36"/>
      <c r="C94" s="35"/>
      <c r="D94" s="35"/>
      <c r="E94" s="48" t="str">
        <f aca="false">IF(OR(C94="",D94=""),"",IF(C94=D94,1,0))</f>
        <v/>
      </c>
      <c r="F94" s="35"/>
      <c r="G94" s="35"/>
      <c r="H94" s="48" t="str">
        <f aca="false">IF(OR(F94="",G94=""),"",IF(F94=G94,1,0))</f>
        <v/>
      </c>
    </row>
    <row r="95" customFormat="false" ht="15" hidden="false" customHeight="false" outlineLevel="0" collapsed="false">
      <c r="A95" s="35"/>
      <c r="B95" s="36"/>
      <c r="C95" s="35"/>
      <c r="D95" s="35"/>
      <c r="E95" s="48" t="str">
        <f aca="false">IF(OR(C95="",D95=""),"",IF(C95=D95,1,0))</f>
        <v/>
      </c>
      <c r="F95" s="35"/>
      <c r="G95" s="35"/>
      <c r="H95" s="48" t="str">
        <f aca="false">IF(OR(F95="",G95=""),"",IF(F95=G95,1,0))</f>
        <v/>
      </c>
    </row>
    <row r="96" customFormat="false" ht="15" hidden="false" customHeight="false" outlineLevel="0" collapsed="false">
      <c r="A96" s="35"/>
      <c r="B96" s="36"/>
      <c r="C96" s="35"/>
      <c r="D96" s="35"/>
      <c r="E96" s="48" t="str">
        <f aca="false">IF(OR(C96="",D96=""),"",IF(C96=D96,1,0))</f>
        <v/>
      </c>
      <c r="F96" s="35"/>
      <c r="G96" s="35"/>
      <c r="H96" s="48" t="str">
        <f aca="false">IF(OR(F96="",G96=""),"",IF(F96=G96,1,0))</f>
        <v/>
      </c>
    </row>
    <row r="97" customFormat="false" ht="15" hidden="false" customHeight="false" outlineLevel="0" collapsed="false">
      <c r="A97" s="35"/>
      <c r="B97" s="36"/>
      <c r="C97" s="35"/>
      <c r="D97" s="35"/>
      <c r="E97" s="48" t="str">
        <f aca="false">IF(OR(C97="",D97=""),"",IF(C97=D97,1,0))</f>
        <v/>
      </c>
      <c r="F97" s="35"/>
      <c r="G97" s="35"/>
      <c r="H97" s="48" t="str">
        <f aca="false">IF(OR(F97="",G97=""),"",IF(F97=G97,1,0))</f>
        <v/>
      </c>
    </row>
    <row r="98" customFormat="false" ht="15" hidden="false" customHeight="false" outlineLevel="0" collapsed="false">
      <c r="A98" s="35"/>
      <c r="B98" s="36"/>
      <c r="C98" s="35"/>
      <c r="D98" s="35"/>
      <c r="E98" s="48" t="str">
        <f aca="false">IF(OR(C98="",D98=""),"",IF(C98=D98,1,0))</f>
        <v/>
      </c>
      <c r="F98" s="35"/>
      <c r="G98" s="35"/>
      <c r="H98" s="48" t="str">
        <f aca="false">IF(OR(F98="",G98=""),"",IF(F98=G98,1,0))</f>
        <v/>
      </c>
    </row>
    <row r="99" customFormat="false" ht="15" hidden="false" customHeight="false" outlineLevel="0" collapsed="false">
      <c r="A99" s="35"/>
      <c r="B99" s="36"/>
      <c r="C99" s="35"/>
      <c r="D99" s="35"/>
      <c r="E99" s="48" t="str">
        <f aca="false">IF(OR(C99="",D99=""),"",IF(C99=D99,1,0))</f>
        <v/>
      </c>
      <c r="F99" s="35"/>
      <c r="G99" s="35"/>
      <c r="H99" s="48" t="str">
        <f aca="false">IF(OR(F99="",G99=""),"",IF(F99=G99,1,0))</f>
        <v/>
      </c>
    </row>
    <row r="100" customFormat="false" ht="15" hidden="false" customHeight="false" outlineLevel="0" collapsed="false">
      <c r="A100" s="35"/>
      <c r="B100" s="36"/>
      <c r="C100" s="35"/>
      <c r="D100" s="35"/>
      <c r="E100" s="48" t="str">
        <f aca="false">IF(OR(C100="",D100=""),"",IF(C100=D100,1,0))</f>
        <v/>
      </c>
      <c r="F100" s="35"/>
      <c r="G100" s="35"/>
      <c r="H100" s="48" t="str">
        <f aca="false">IF(OR(F100="",G100=""),"",IF(F100=G100,1,0))</f>
        <v/>
      </c>
    </row>
    <row r="101" customFormat="false" ht="15" hidden="false" customHeight="false" outlineLevel="0" collapsed="false">
      <c r="A101" s="35"/>
      <c r="B101" s="36"/>
      <c r="C101" s="35"/>
      <c r="D101" s="35"/>
      <c r="E101" s="48" t="str">
        <f aca="false">IF(OR(C101="",D101=""),"",IF(C101=D101,1,0))</f>
        <v/>
      </c>
      <c r="F101" s="35"/>
      <c r="G101" s="35"/>
      <c r="H101" s="48" t="str">
        <f aca="false">IF(OR(F101="",G101=""),"",IF(F101=G101,1,0))</f>
        <v/>
      </c>
    </row>
    <row r="102" customFormat="false" ht="15" hidden="false" customHeight="false" outlineLevel="0" collapsed="false">
      <c r="A102" s="35"/>
      <c r="B102" s="36"/>
      <c r="C102" s="35"/>
      <c r="D102" s="35"/>
      <c r="E102" s="48" t="str">
        <f aca="false">IF(OR(C102="",D102=""),"",IF(C102=D102,1,0))</f>
        <v/>
      </c>
      <c r="F102" s="35"/>
      <c r="G102" s="35"/>
      <c r="H102" s="48" t="str">
        <f aca="false">IF(OR(F102="",G102=""),"",IF(F102=G102,1,0))</f>
        <v/>
      </c>
    </row>
    <row r="103" customFormat="false" ht="15" hidden="false" customHeight="false" outlineLevel="0" collapsed="false">
      <c r="A103" s="35"/>
      <c r="B103" s="36"/>
      <c r="C103" s="35"/>
      <c r="D103" s="35"/>
      <c r="E103" s="48" t="str">
        <f aca="false">IF(OR(C103="",D103=""),"",IF(C103=D103,1,0))</f>
        <v/>
      </c>
      <c r="F103" s="35"/>
      <c r="G103" s="35"/>
      <c r="H103" s="48" t="str">
        <f aca="false">IF(OR(F103="",G103=""),"",IF(F103=G103,1,0))</f>
        <v/>
      </c>
    </row>
    <row r="104" customFormat="false" ht="15" hidden="false" customHeight="false" outlineLevel="0" collapsed="false">
      <c r="A104" s="35"/>
      <c r="B104" s="36"/>
      <c r="C104" s="35"/>
      <c r="D104" s="35"/>
      <c r="E104" s="48" t="str">
        <f aca="false">IF(OR(C104="",D104=""),"",IF(C104=D104,1,0))</f>
        <v/>
      </c>
      <c r="F104" s="35"/>
      <c r="G104" s="35"/>
      <c r="H104" s="48" t="str">
        <f aca="false">IF(OR(F104="",G104=""),"",IF(F104=G104,1,0))</f>
        <v/>
      </c>
    </row>
    <row r="105" customFormat="false" ht="15" hidden="false" customHeight="false" outlineLevel="0" collapsed="false">
      <c r="A105" s="35"/>
      <c r="B105" s="36"/>
      <c r="C105" s="35"/>
      <c r="D105" s="35"/>
      <c r="E105" s="48" t="str">
        <f aca="false">IF(OR(C105="",D105=""),"",IF(C105=D105,1,0))</f>
        <v/>
      </c>
      <c r="F105" s="35"/>
      <c r="G105" s="35"/>
      <c r="H105" s="48" t="str">
        <f aca="false">IF(OR(F105="",G105=""),"",IF(F105=G105,1,0))</f>
        <v/>
      </c>
    </row>
    <row r="106" customFormat="false" ht="15" hidden="false" customHeight="false" outlineLevel="0" collapsed="false">
      <c r="A106" s="35"/>
      <c r="B106" s="36"/>
      <c r="C106" s="35"/>
      <c r="D106" s="35"/>
      <c r="E106" s="48" t="str">
        <f aca="false">IF(OR(C106="",D106=""),"",IF(C106=D106,1,0))</f>
        <v/>
      </c>
      <c r="F106" s="35"/>
      <c r="G106" s="35"/>
      <c r="H106" s="48" t="str">
        <f aca="false">IF(OR(F106="",G106=""),"",IF(F106=G106,1,0))</f>
        <v/>
      </c>
    </row>
    <row r="107" customFormat="false" ht="15" hidden="false" customHeight="false" outlineLevel="0" collapsed="false">
      <c r="A107" s="35"/>
      <c r="B107" s="36"/>
      <c r="C107" s="35"/>
      <c r="D107" s="35"/>
      <c r="E107" s="48" t="str">
        <f aca="false">IF(OR(C107="",D107=""),"",IF(C107=D107,1,0))</f>
        <v/>
      </c>
      <c r="F107" s="35"/>
      <c r="G107" s="35"/>
      <c r="H107" s="48" t="str">
        <f aca="false">IF(OR(F107="",G107=""),"",IF(F107=G107,1,0))</f>
        <v/>
      </c>
    </row>
    <row r="108" customFormat="false" ht="15" hidden="false" customHeight="false" outlineLevel="0" collapsed="false">
      <c r="A108" s="35"/>
      <c r="B108" s="36"/>
      <c r="C108" s="35"/>
      <c r="D108" s="35"/>
      <c r="E108" s="48" t="str">
        <f aca="false">IF(OR(C108="",D108=""),"",IF(C108=D108,1,0))</f>
        <v/>
      </c>
      <c r="F108" s="35"/>
      <c r="G108" s="35"/>
      <c r="H108" s="48" t="str">
        <f aca="false">IF(OR(F108="",G108=""),"",IF(F108=G108,1,0))</f>
        <v/>
      </c>
    </row>
    <row r="109" customFormat="false" ht="15" hidden="false" customHeight="false" outlineLevel="0" collapsed="false">
      <c r="A109" s="35"/>
      <c r="B109" s="36"/>
      <c r="C109" s="35"/>
      <c r="D109" s="35"/>
      <c r="E109" s="48" t="str">
        <f aca="false">IF(OR(C109="",D109=""),"",IF(C109=D109,1,0))</f>
        <v/>
      </c>
      <c r="F109" s="35"/>
      <c r="G109" s="35"/>
      <c r="H109" s="48" t="str">
        <f aca="false">IF(OR(F109="",G109=""),"",IF(F109=G109,1,0))</f>
        <v/>
      </c>
    </row>
    <row r="110" customFormat="false" ht="15" hidden="false" customHeight="false" outlineLevel="0" collapsed="false">
      <c r="A110" s="35"/>
      <c r="B110" s="36"/>
      <c r="C110" s="35"/>
      <c r="D110" s="35"/>
      <c r="E110" s="48" t="str">
        <f aca="false">IF(OR(C110="",D110=""),"",IF(C110=D110,1,0))</f>
        <v/>
      </c>
      <c r="F110" s="35"/>
      <c r="G110" s="35"/>
      <c r="H110" s="48" t="str">
        <f aca="false">IF(OR(F110="",G110=""),"",IF(F110=G110,1,0))</f>
        <v/>
      </c>
    </row>
    <row r="111" customFormat="false" ht="15" hidden="false" customHeight="false" outlineLevel="0" collapsed="false">
      <c r="A111" s="35"/>
      <c r="B111" s="36"/>
      <c r="C111" s="35"/>
      <c r="D111" s="35"/>
      <c r="E111" s="48" t="str">
        <f aca="false">IF(OR(C111="",D111=""),"",IF(C111=D111,1,0))</f>
        <v/>
      </c>
      <c r="F111" s="35"/>
      <c r="G111" s="35"/>
      <c r="H111" s="48" t="str">
        <f aca="false">IF(OR(F111="",G111=""),"",IF(F111=G111,1,0))</f>
        <v/>
      </c>
    </row>
    <row r="112" customFormat="false" ht="15" hidden="false" customHeight="false" outlineLevel="0" collapsed="false">
      <c r="A112" s="35"/>
      <c r="B112" s="36"/>
      <c r="C112" s="35"/>
      <c r="D112" s="35"/>
      <c r="E112" s="48" t="str">
        <f aca="false">IF(OR(C112="",D112=""),"",IF(C112=D112,1,0))</f>
        <v/>
      </c>
      <c r="F112" s="35"/>
      <c r="G112" s="35"/>
      <c r="H112" s="48" t="str">
        <f aca="false">IF(OR(F112="",G112=""),"",IF(F112=G112,1,0))</f>
        <v/>
      </c>
    </row>
    <row r="113" customFormat="false" ht="15" hidden="false" customHeight="false" outlineLevel="0" collapsed="false">
      <c r="A113" s="35"/>
      <c r="B113" s="36"/>
      <c r="C113" s="35"/>
      <c r="D113" s="35"/>
      <c r="E113" s="48" t="str">
        <f aca="false">IF(OR(C113="",D113=""),"",IF(C113=D113,1,0))</f>
        <v/>
      </c>
      <c r="F113" s="35"/>
      <c r="G113" s="35"/>
      <c r="H113" s="48" t="str">
        <f aca="false">IF(OR(F113="",G113=""),"",IF(F113=G113,1,0))</f>
        <v/>
      </c>
    </row>
    <row r="114" customFormat="false" ht="15" hidden="false" customHeight="false" outlineLevel="0" collapsed="false">
      <c r="A114" s="35"/>
      <c r="B114" s="36"/>
      <c r="C114" s="35"/>
      <c r="D114" s="35"/>
      <c r="E114" s="48" t="str">
        <f aca="false">IF(OR(C114="",D114=""),"",IF(C114=D114,1,0))</f>
        <v/>
      </c>
      <c r="F114" s="35"/>
      <c r="G114" s="35"/>
      <c r="H114" s="48" t="str">
        <f aca="false">IF(OR(F114="",G114=""),"",IF(F114=G114,1,0))</f>
        <v/>
      </c>
    </row>
    <row r="115" customFormat="false" ht="15" hidden="false" customHeight="false" outlineLevel="0" collapsed="false">
      <c r="A115" s="35"/>
      <c r="B115" s="36"/>
      <c r="C115" s="35"/>
      <c r="D115" s="35"/>
      <c r="E115" s="48" t="str">
        <f aca="false">IF(OR(C115="",D115=""),"",IF(C115=D115,1,0))</f>
        <v/>
      </c>
      <c r="F115" s="35"/>
      <c r="G115" s="35"/>
      <c r="H115" s="48" t="str">
        <f aca="false">IF(OR(F115="",G115=""),"",IF(F115=G115,1,0))</f>
        <v/>
      </c>
    </row>
  </sheetData>
  <conditionalFormatting sqref="B9">
    <cfRule type="expression" priority="2" aboveAverage="0" equalAverage="0" bottom="0" percent="0" rank="0" text="" dxfId="0">
      <formula>LEFT($B$9,4)="Good"</formula>
    </cfRule>
    <cfRule type="expression" priority="3" aboveAverage="0" equalAverage="0" bottom="0" percent="0" rank="0" text="" dxfId="1">
      <formula>LEFT($B$9,4)="Fair"</formula>
    </cfRule>
    <cfRule type="expression" priority="4" aboveAverage="0" equalAverage="0" bottom="0" percent="0" rank="0" text="" dxfId="2">
      <formula>LEFT($B$9,4)="Low:"</formula>
    </cfRule>
  </conditionalFormatting>
  <conditionalFormatting sqref="E16:E115">
    <cfRule type="expression" priority="5" aboveAverage="0" equalAverage="0" bottom="0" percent="0" rank="0" text="" dxfId="3">
      <formula>$E16=0</formula>
    </cfRule>
    <cfRule type="expression" priority="6" aboveAverage="0" equalAverage="0" bottom="0" percent="0" rank="0" text="" dxfId="4">
      <formula>$E16=1</formula>
    </cfRule>
  </conditionalFormatting>
  <conditionalFormatting sqref="H16:H115">
    <cfRule type="expression" priority="7" aboveAverage="0" equalAverage="0" bottom="0" percent="0" rank="0" text="" dxfId="3">
      <formula>$H16=0</formula>
    </cfRule>
    <cfRule type="expression" priority="8" aboveAverage="0" equalAverage="0" bottom="0" percent="0" rank="0" text="" dxfId="4">
      <formula>$H16=1</formula>
    </cfRule>
  </conditionalFormatting>
  <dataValidations count="3">
    <dataValidation allowBlank="true" errorStyle="stop" operator="between" showDropDown="false" showErrorMessage="false" showInputMessage="false" sqref="C16:D115" type="list">
      <formula1>L1_List</formula1>
      <formula2>0</formula2>
    </dataValidation>
    <dataValidation allowBlank="true" errorStyle="stop" operator="between" showDropDown="false" showErrorMessage="false" showInputMessage="false" sqref="F16:F115" type="list">
      <formula1>OFFSET('Starter Taxonomy'!$C$6,MATCH($C16,'Starter Taxonomy'!$B$6:$B$65,0)-1,0,COUNTIF('Starter Taxonomy'!$B$6:$B$65,$C16),1)</formula1>
      <formula2>0</formula2>
    </dataValidation>
    <dataValidation allowBlank="true" errorStyle="stop" operator="between" showDropDown="false" showErrorMessage="false" showInputMessage="false" sqref="G16:G115" type="list">
      <formula1>OFFSET('Starter Taxonomy'!$C$6,MATCH($D16,'Starter Taxonomy'!$B$6:$B$65,0)-1,0,COUNTIF('Starter Taxonomy'!$B$6:$B$65,$D16),1)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34C5"/>
    <pageSetUpPr fitToPage="true"/>
  </sheetPr>
  <dimension ref="A1:K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30"/>
    <col collapsed="false" customWidth="true" hidden="false" outlineLevel="0" max="4" min="3" style="0" width="12"/>
    <col collapsed="false" customWidth="true" hidden="false" outlineLevel="0" max="5" min="5" style="0" width="14"/>
    <col collapsed="false" customWidth="true" hidden="false" outlineLevel="0" max="6" min="6" style="0" width="16"/>
    <col collapsed="false" customWidth="true" hidden="false" outlineLevel="0" max="7" min="7" style="0" width="30"/>
    <col collapsed="false" customWidth="true" hidden="false" outlineLevel="0" max="8" min="8" style="0" width="3"/>
    <col collapsed="false" customWidth="true" hidden="false" outlineLevel="0" max="9" min="9" style="0" width="28"/>
    <col collapsed="false" customWidth="true" hidden="false" outlineLevel="0" max="11" min="10" style="0" width="10"/>
  </cols>
  <sheetData>
    <row r="1" customFormat="false" ht="27.75" hidden="false" customHeight="true" outlineLevel="0" collapsed="false">
      <c r="A1" s="32" t="s">
        <v>17</v>
      </c>
    </row>
    <row r="2" customFormat="false" ht="15" hidden="false" customHeight="false" outlineLevel="0" collapsed="false">
      <c r="A2" s="33" t="s">
        <v>538</v>
      </c>
    </row>
    <row r="4" customFormat="false" ht="16.15" hidden="false" customHeight="false" outlineLevel="0" collapsed="false">
      <c r="A4" s="4" t="s">
        <v>539</v>
      </c>
    </row>
    <row r="5" customFormat="false" ht="15" hidden="false" customHeight="true" outlineLevel="0" collapsed="false">
      <c r="A5" s="22" t="s">
        <v>540</v>
      </c>
      <c r="B5" s="22" t="s">
        <v>541</v>
      </c>
      <c r="C5" s="22" t="s">
        <v>526</v>
      </c>
      <c r="D5" s="22" t="s">
        <v>542</v>
      </c>
      <c r="E5" s="22"/>
      <c r="F5" s="22"/>
      <c r="G5" s="22"/>
    </row>
    <row r="6" customFormat="false" ht="15" hidden="false" customHeight="false" outlineLevel="0" collapsed="false">
      <c r="A6" s="49" t="s">
        <v>543</v>
      </c>
      <c r="B6" s="50" t="n">
        <f aca="false">COUNTIF('Tag Your Cases'!$G$6:$G$505,"?*")</f>
        <v>1</v>
      </c>
      <c r="C6" s="51" t="s">
        <v>544</v>
      </c>
      <c r="D6" s="41" t="str">
        <f aca="false">IF(B6&gt;=200,"OK","Keep tagging")</f>
        <v>Keep tagging</v>
      </c>
      <c r="E6" s="41"/>
      <c r="F6" s="41"/>
      <c r="G6" s="41"/>
    </row>
    <row r="7" customFormat="false" ht="15" hidden="false" customHeight="false" outlineLevel="0" collapsed="false">
      <c r="A7" s="49" t="s">
        <v>545</v>
      </c>
      <c r="B7" s="50" t="n">
        <f aca="false">SUMPRODUCT(('Tag Your Cases'!$E$6:$E$505&lt;&gt;"")*('Tag Your Cases'!$G$6:$G$505=""))</f>
        <v>0</v>
      </c>
      <c r="C7" s="51" t="s">
        <v>546</v>
      </c>
      <c r="D7" s="41" t="str">
        <f aca="false">IF(B7=0,"OK","Finish tagging")</f>
        <v>OK</v>
      </c>
      <c r="E7" s="41"/>
      <c r="F7" s="41"/>
      <c r="G7" s="41"/>
    </row>
    <row r="8" customFormat="false" ht="15" hidden="false" customHeight="false" outlineLevel="0" collapsed="false">
      <c r="A8" s="49" t="s">
        <v>547</v>
      </c>
      <c r="B8" s="52" t="n">
        <f aca="false">IF($B$6=0,"",COUNTIF('Tag Your Cases'!$G$6:$G$505,"Other")/$B$6)</f>
        <v>0</v>
      </c>
      <c r="C8" s="51" t="s">
        <v>548</v>
      </c>
      <c r="D8" s="41" t="str">
        <f aca="false">IF(B8="","",IF(B8&lt;0.05,"OK","Too much Other: add or reword themes"))</f>
        <v>OK</v>
      </c>
      <c r="E8" s="41"/>
      <c r="F8" s="41"/>
      <c r="G8" s="41"/>
    </row>
    <row r="9" customFormat="false" ht="15" hidden="false" customHeight="false" outlineLevel="0" collapsed="false">
      <c r="A9" s="49" t="s">
        <v>549</v>
      </c>
      <c r="B9" s="50" t="n">
        <f aca="false">SUMPRODUCT(('Tag Your Cases'!$H$6:$H$505&lt;&gt;"")*(COUNTIFS(Tax_L1,'Tag Your Cases'!$G$6:$G$505,Tax_L2,'Tag Your Cases'!$H$6:$H$505)=0))</f>
        <v>0</v>
      </c>
      <c r="C9" s="51" t="s">
        <v>546</v>
      </c>
      <c r="D9" s="41" t="str">
        <f aca="false">IF(B9=0,"OK","Fix the red cells on Tag Your Cases")</f>
        <v>OK</v>
      </c>
      <c r="E9" s="41"/>
      <c r="F9" s="41"/>
      <c r="G9" s="41"/>
    </row>
    <row r="10" customFormat="false" ht="15" hidden="false" customHeight="false" outlineLevel="0" collapsed="false">
      <c r="A10" s="49" t="s">
        <v>550</v>
      </c>
      <c r="B10" s="52" t="n">
        <f aca="false">IF($B$6=0,"",MAX(D29:D88))</f>
        <v>1</v>
      </c>
      <c r="C10" s="51" t="s">
        <v>551</v>
      </c>
      <c r="D10" s="41" t="str">
        <f aca="false">IF(B10="","",IF(B10&lt;0.25,"OK","One theme is too broad: consider splitting it"))</f>
        <v>One theme is too broad: consider splitting it</v>
      </c>
      <c r="E10" s="41"/>
      <c r="F10" s="41"/>
      <c r="G10" s="41"/>
    </row>
    <row r="11" customFormat="false" ht="15" hidden="false" customHeight="false" outlineLevel="0" collapsed="false">
      <c r="A11" s="49" t="s">
        <v>552</v>
      </c>
      <c r="B11" s="50" t="str">
        <f aca="false">IF($B$6&lt;200,"",SUMPRODUCT((B29:B88&lt;&gt;"")*(C29:C88=0)))</f>
        <v/>
      </c>
      <c r="C11" s="51" t="s">
        <v>553</v>
      </c>
      <c r="D11" s="41" t="str">
        <f aca="false">IF(B11="","Not enough cases yet",IF(B11=0,"OK","Consider merging or retiring unused themes"))</f>
        <v>Not enough cases yet</v>
      </c>
      <c r="E11" s="41"/>
      <c r="F11" s="41"/>
      <c r="G11" s="41"/>
    </row>
    <row r="12" customFormat="false" ht="15" hidden="false" customHeight="false" outlineLevel="0" collapsed="false">
      <c r="A12" s="49" t="s">
        <v>554</v>
      </c>
      <c r="B12" s="52" t="n">
        <f aca="false">'Agreement Check'!B5</f>
        <v>1</v>
      </c>
      <c r="C12" s="51" t="s">
        <v>555</v>
      </c>
      <c r="D12" s="41" t="str">
        <f aca="false">IF(B12="","Run the Agreement Check",IF(B12&gt;=0.8,"OK","Tighten definitions and retest"))</f>
        <v>OK</v>
      </c>
      <c r="E12" s="41"/>
      <c r="F12" s="41"/>
      <c r="G12" s="41"/>
    </row>
    <row r="14" customFormat="false" ht="16.15" hidden="false" customHeight="false" outlineLevel="0" collapsed="false">
      <c r="A14" s="4" t="s">
        <v>556</v>
      </c>
      <c r="I14" s="4" t="s">
        <v>500</v>
      </c>
    </row>
    <row r="15" customFormat="false" ht="30" hidden="false" customHeight="true" outlineLevel="0" collapsed="false">
      <c r="A15" s="22" t="s">
        <v>517</v>
      </c>
      <c r="B15" s="22" t="s">
        <v>557</v>
      </c>
      <c r="C15" s="22" t="s">
        <v>558</v>
      </c>
      <c r="D15" s="22" t="s">
        <v>559</v>
      </c>
      <c r="E15" s="22" t="s">
        <v>560</v>
      </c>
      <c r="F15" s="22" t="s">
        <v>561</v>
      </c>
      <c r="I15" s="22" t="s">
        <v>562</v>
      </c>
      <c r="J15" s="22" t="s">
        <v>557</v>
      </c>
      <c r="K15" s="22" t="s">
        <v>558</v>
      </c>
    </row>
    <row r="16" customFormat="false" ht="15" hidden="false" customHeight="false" outlineLevel="0" collapsed="false">
      <c r="A16" s="41" t="str">
        <f aca="false">IF(Lists!A5="","",Lists!A5)</f>
        <v>Product</v>
      </c>
      <c r="B16" s="42" t="n">
        <f aca="false">IF(A16="","",COUNTIF('Tag Your Cases'!$G$6:$G$505,A16))</f>
        <v>0</v>
      </c>
      <c r="C16" s="43" t="n">
        <f aca="false">IF(OR(A16="",$B$6=0),"",B16/$B$6)</f>
        <v>0</v>
      </c>
      <c r="D16" s="42" t="n">
        <f aca="false">IF(A16="","",COUNTIFS('Tag Your Cases'!$G$6:$G$505,A16,'Tag Your Cases'!$L$6:$L$505,"3 High")+COUNTIFS('Tag Your Cases'!$G$6:$G$505,A16,'Tag Your Cases'!$L$6:$L$505,"4 Critical"))</f>
        <v>0</v>
      </c>
      <c r="E16" s="42" t="n">
        <f aca="false">IF(A16="","",COUNTIFS('Tag Your Cases'!$G$6:$G$505,A16,'Tag Your Cases'!$K$6:$K$505,"Promised action, missed"))</f>
        <v>0</v>
      </c>
      <c r="F16" s="43" t="str">
        <f aca="false">IF(OR(A16="",N(B16)=0),"",COUNTIFS('Tag Your Cases'!$G$6:$G$505,A16,'Tag Your Cases'!$M$6:$M$505,"Yes")/B16)</f>
        <v/>
      </c>
      <c r="I16" s="41" t="str">
        <f aca="false">IF(Lists!D5="","",Lists!D5)</f>
        <v>Resolved on first contact</v>
      </c>
      <c r="J16" s="42" t="n">
        <f aca="false">IF(I16="","",COUNTIF('Tag Your Cases'!$K$6:$K$505,I16))</f>
        <v>0</v>
      </c>
      <c r="K16" s="43" t="n">
        <f aca="false">IF(OR(I16="",$B$6=0),"",J16/$B$6)</f>
        <v>0</v>
      </c>
    </row>
    <row r="17" customFormat="false" ht="15" hidden="false" customHeight="false" outlineLevel="0" collapsed="false">
      <c r="A17" s="41" t="str">
        <f aca="false">IF(Lists!A6="","",Lists!A6)</f>
        <v>Delivery &amp; Shipping</v>
      </c>
      <c r="B17" s="42" t="n">
        <f aca="false">IF(A17="","",COUNTIF('Tag Your Cases'!$G$6:$G$505,A17))</f>
        <v>1</v>
      </c>
      <c r="C17" s="43" t="n">
        <f aca="false">IF(OR(A17="",$B$6=0),"",B17/$B$6)</f>
        <v>1</v>
      </c>
      <c r="D17" s="42" t="n">
        <f aca="false">IF(A17="","",COUNTIFS('Tag Your Cases'!$G$6:$G$505,A17,'Tag Your Cases'!$L$6:$L$505,"3 High")+COUNTIFS('Tag Your Cases'!$G$6:$G$505,A17,'Tag Your Cases'!$L$6:$L$505,"4 Critical"))</f>
        <v>1</v>
      </c>
      <c r="E17" s="42" t="n">
        <f aca="false">IF(A17="","",COUNTIFS('Tag Your Cases'!$G$6:$G$505,A17,'Tag Your Cases'!$K$6:$K$505,"Promised action, missed"))</f>
        <v>1</v>
      </c>
      <c r="F17" s="43" t="n">
        <f aca="false">IF(OR(A17="",N(B17)=0),"",COUNTIFS('Tag Your Cases'!$G$6:$G$505,A17,'Tag Your Cases'!$M$6:$M$505,"Yes")/B17)</f>
        <v>1</v>
      </c>
      <c r="I17" s="41" t="str">
        <f aca="false">IF(Lists!D6="","",Lists!D6)</f>
        <v>Resolved after follow-up</v>
      </c>
      <c r="J17" s="42" t="n">
        <f aca="false">IF(I17="","",COUNTIF('Tag Your Cases'!$K$6:$K$505,I17))</f>
        <v>0</v>
      </c>
      <c r="K17" s="43" t="n">
        <f aca="false">IF(OR(I17="",$B$6=0),"",J17/$B$6)</f>
        <v>0</v>
      </c>
    </row>
    <row r="18" customFormat="false" ht="15" hidden="false" customHeight="false" outlineLevel="0" collapsed="false">
      <c r="A18" s="41" t="str">
        <f aca="false">IF(Lists!A7="","",Lists!A7)</f>
        <v>Orders &amp; Fulfillment</v>
      </c>
      <c r="B18" s="42" t="n">
        <f aca="false">IF(A18="","",COUNTIF('Tag Your Cases'!$G$6:$G$505,A18))</f>
        <v>0</v>
      </c>
      <c r="C18" s="43" t="n">
        <f aca="false">IF(OR(A18="",$B$6=0),"",B18/$B$6)</f>
        <v>0</v>
      </c>
      <c r="D18" s="42" t="n">
        <f aca="false">IF(A18="","",COUNTIFS('Tag Your Cases'!$G$6:$G$505,A18,'Tag Your Cases'!$L$6:$L$505,"3 High")+COUNTIFS('Tag Your Cases'!$G$6:$G$505,A18,'Tag Your Cases'!$L$6:$L$505,"4 Critical"))</f>
        <v>0</v>
      </c>
      <c r="E18" s="42" t="n">
        <f aca="false">IF(A18="","",COUNTIFS('Tag Your Cases'!$G$6:$G$505,A18,'Tag Your Cases'!$K$6:$K$505,"Promised action, missed"))</f>
        <v>0</v>
      </c>
      <c r="F18" s="43" t="str">
        <f aca="false">IF(OR(A18="",N(B18)=0),"",COUNTIFS('Tag Your Cases'!$G$6:$G$505,A18,'Tag Your Cases'!$M$6:$M$505,"Yes")/B18)</f>
        <v/>
      </c>
      <c r="I18" s="41" t="str">
        <f aca="false">IF(Lists!D7="","",Lists!D7)</f>
        <v>Promised action, kept</v>
      </c>
      <c r="J18" s="42" t="n">
        <f aca="false">IF(I18="","",COUNTIF('Tag Your Cases'!$K$6:$K$505,I18))</f>
        <v>0</v>
      </c>
      <c r="K18" s="43" t="n">
        <f aca="false">IF(OR(I18="",$B$6=0),"",J18/$B$6)</f>
        <v>0</v>
      </c>
    </row>
    <row r="19" customFormat="false" ht="15" hidden="false" customHeight="false" outlineLevel="0" collapsed="false">
      <c r="A19" s="41" t="str">
        <f aca="false">IF(Lists!A8="","",Lists!A8)</f>
        <v>Billing &amp; Payments</v>
      </c>
      <c r="B19" s="42" t="n">
        <f aca="false">IF(A19="","",COUNTIF('Tag Your Cases'!$G$6:$G$505,A19))</f>
        <v>0</v>
      </c>
      <c r="C19" s="43" t="n">
        <f aca="false">IF(OR(A19="",$B$6=0),"",B19/$B$6)</f>
        <v>0</v>
      </c>
      <c r="D19" s="42" t="n">
        <f aca="false">IF(A19="","",COUNTIFS('Tag Your Cases'!$G$6:$G$505,A19,'Tag Your Cases'!$L$6:$L$505,"3 High")+COUNTIFS('Tag Your Cases'!$G$6:$G$505,A19,'Tag Your Cases'!$L$6:$L$505,"4 Critical"))</f>
        <v>0</v>
      </c>
      <c r="E19" s="42" t="n">
        <f aca="false">IF(A19="","",COUNTIFS('Tag Your Cases'!$G$6:$G$505,A19,'Tag Your Cases'!$K$6:$K$505,"Promised action, missed"))</f>
        <v>0</v>
      </c>
      <c r="F19" s="43" t="str">
        <f aca="false">IF(OR(A19="",N(B19)=0),"",COUNTIFS('Tag Your Cases'!$G$6:$G$505,A19,'Tag Your Cases'!$M$6:$M$505,"Yes")/B19)</f>
        <v/>
      </c>
      <c r="I19" s="41" t="str">
        <f aca="false">IF(Lists!D8="","",Lists!D8)</f>
        <v>Promised action, missed</v>
      </c>
      <c r="J19" s="42" t="n">
        <f aca="false">IF(I19="","",COUNTIF('Tag Your Cases'!$K$6:$K$505,I19))</f>
        <v>1</v>
      </c>
      <c r="K19" s="43" t="n">
        <f aca="false">IF(OR(I19="",$B$6=0),"",J19/$B$6)</f>
        <v>1</v>
      </c>
    </row>
    <row r="20" customFormat="false" ht="15" hidden="false" customHeight="false" outlineLevel="0" collapsed="false">
      <c r="A20" s="41" t="str">
        <f aca="false">IF(Lists!A9="","",Lists!A9)</f>
        <v>Returns &amp; Warranty</v>
      </c>
      <c r="B20" s="42" t="n">
        <f aca="false">IF(A20="","",COUNTIF('Tag Your Cases'!$G$6:$G$505,A20))</f>
        <v>0</v>
      </c>
      <c r="C20" s="43" t="n">
        <f aca="false">IF(OR(A20="",$B$6=0),"",B20/$B$6)</f>
        <v>0</v>
      </c>
      <c r="D20" s="42" t="n">
        <f aca="false">IF(A20="","",COUNTIFS('Tag Your Cases'!$G$6:$G$505,A20,'Tag Your Cases'!$L$6:$L$505,"3 High")+COUNTIFS('Tag Your Cases'!$G$6:$G$505,A20,'Tag Your Cases'!$L$6:$L$505,"4 Critical"))</f>
        <v>0</v>
      </c>
      <c r="E20" s="42" t="n">
        <f aca="false">IF(A20="","",COUNTIFS('Tag Your Cases'!$G$6:$G$505,A20,'Tag Your Cases'!$K$6:$K$505,"Promised action, missed"))</f>
        <v>0</v>
      </c>
      <c r="F20" s="43" t="str">
        <f aca="false">IF(OR(A20="",N(B20)=0),"",COUNTIFS('Tag Your Cases'!$G$6:$G$505,A20,'Tag Your Cases'!$M$6:$M$505,"Yes")/B20)</f>
        <v/>
      </c>
      <c r="I20" s="41" t="str">
        <f aca="false">IF(Lists!D9="","",Lists!D9)</f>
        <v>Gave wrong information</v>
      </c>
      <c r="J20" s="42" t="n">
        <f aca="false">IF(I20="","",COUNTIF('Tag Your Cases'!$K$6:$K$505,I20))</f>
        <v>0</v>
      </c>
      <c r="K20" s="43" t="n">
        <f aca="false">IF(OR(I20="",$B$6=0),"",J20/$B$6)</f>
        <v>0</v>
      </c>
    </row>
    <row r="21" customFormat="false" ht="15" hidden="false" customHeight="false" outlineLevel="0" collapsed="false">
      <c r="A21" s="41" t="str">
        <f aca="false">IF(Lists!A10="","",Lists!A10)</f>
        <v>Installation &amp; Use</v>
      </c>
      <c r="B21" s="42" t="n">
        <f aca="false">IF(A21="","",COUNTIF('Tag Your Cases'!$G$6:$G$505,A21))</f>
        <v>0</v>
      </c>
      <c r="C21" s="43" t="n">
        <f aca="false">IF(OR(A21="",$B$6=0),"",B21/$B$6)</f>
        <v>0</v>
      </c>
      <c r="D21" s="42" t="n">
        <f aca="false">IF(A21="","",COUNTIFS('Tag Your Cases'!$G$6:$G$505,A21,'Tag Your Cases'!$L$6:$L$505,"3 High")+COUNTIFS('Tag Your Cases'!$G$6:$G$505,A21,'Tag Your Cases'!$L$6:$L$505,"4 Critical"))</f>
        <v>0</v>
      </c>
      <c r="E21" s="42" t="n">
        <f aca="false">IF(A21="","",COUNTIFS('Tag Your Cases'!$G$6:$G$505,A21,'Tag Your Cases'!$K$6:$K$505,"Promised action, missed"))</f>
        <v>0</v>
      </c>
      <c r="F21" s="43" t="str">
        <f aca="false">IF(OR(A21="",N(B21)=0),"",COUNTIFS('Tag Your Cases'!$G$6:$G$505,A21,'Tag Your Cases'!$M$6:$M$505,"Yes")/B21)</f>
        <v/>
      </c>
      <c r="I21" s="41" t="str">
        <f aca="false">IF(Lists!D10="","",Lists!D10)</f>
        <v>Transferred, not resolved</v>
      </c>
      <c r="J21" s="42" t="n">
        <f aca="false">IF(I21="","",COUNTIF('Tag Your Cases'!$K$6:$K$505,I21))</f>
        <v>0</v>
      </c>
      <c r="K21" s="43" t="n">
        <f aca="false">IF(OR(I21="",$B$6=0),"",J21/$B$6)</f>
        <v>0</v>
      </c>
    </row>
    <row r="22" customFormat="false" ht="15" hidden="false" customHeight="false" outlineLevel="0" collapsed="false">
      <c r="A22" s="41" t="str">
        <f aca="false">IF(Lists!A11="","",Lists!A11)</f>
        <v>Service Experience</v>
      </c>
      <c r="B22" s="42" t="n">
        <f aca="false">IF(A22="","",COUNTIF('Tag Your Cases'!$G$6:$G$505,A22))</f>
        <v>0</v>
      </c>
      <c r="C22" s="43" t="n">
        <f aca="false">IF(OR(A22="",$B$6=0),"",B22/$B$6)</f>
        <v>0</v>
      </c>
      <c r="D22" s="42" t="n">
        <f aca="false">IF(A22="","",COUNTIFS('Tag Your Cases'!$G$6:$G$505,A22,'Tag Your Cases'!$L$6:$L$505,"3 High")+COUNTIFS('Tag Your Cases'!$G$6:$G$505,A22,'Tag Your Cases'!$L$6:$L$505,"4 Critical"))</f>
        <v>0</v>
      </c>
      <c r="E22" s="42" t="n">
        <f aca="false">IF(A22="","",COUNTIFS('Tag Your Cases'!$G$6:$G$505,A22,'Tag Your Cases'!$K$6:$K$505,"Promised action, missed"))</f>
        <v>0</v>
      </c>
      <c r="F22" s="43" t="str">
        <f aca="false">IF(OR(A22="",N(B22)=0),"",COUNTIFS('Tag Your Cases'!$G$6:$G$505,A22,'Tag Your Cases'!$M$6:$M$505,"Yes")/B22)</f>
        <v/>
      </c>
      <c r="I22" s="41" t="str">
        <f aca="false">IF(Lists!D11="","",Lists!D11)</f>
        <v>No response yet</v>
      </c>
      <c r="J22" s="42" t="n">
        <f aca="false">IF(I22="","",COUNTIF('Tag Your Cases'!$K$6:$K$505,I22))</f>
        <v>0</v>
      </c>
      <c r="K22" s="43" t="n">
        <f aca="false">IF(OR(I22="",$B$6=0),"",J22/$B$6)</f>
        <v>0</v>
      </c>
    </row>
    <row r="23" customFormat="false" ht="15" hidden="false" customHeight="false" outlineLevel="0" collapsed="false">
      <c r="A23" s="41" t="str">
        <f aca="false">IF(Lists!A12="","",Lists!A12)</f>
        <v>Website &amp; Account</v>
      </c>
      <c r="B23" s="42" t="n">
        <f aca="false">IF(A23="","",COUNTIF('Tag Your Cases'!$G$6:$G$505,A23))</f>
        <v>0</v>
      </c>
      <c r="C23" s="43" t="n">
        <f aca="false">IF(OR(A23="",$B$6=0),"",B23/$B$6)</f>
        <v>0</v>
      </c>
      <c r="D23" s="42" t="n">
        <f aca="false">IF(A23="","",COUNTIFS('Tag Your Cases'!$G$6:$G$505,A23,'Tag Your Cases'!$L$6:$L$505,"3 High")+COUNTIFS('Tag Your Cases'!$G$6:$G$505,A23,'Tag Your Cases'!$L$6:$L$505,"4 Critical"))</f>
        <v>0</v>
      </c>
      <c r="E23" s="42" t="n">
        <f aca="false">IF(A23="","",COUNTIFS('Tag Your Cases'!$G$6:$G$505,A23,'Tag Your Cases'!$K$6:$K$505,"Promised action, missed"))</f>
        <v>0</v>
      </c>
      <c r="F23" s="43" t="str">
        <f aca="false">IF(OR(A23="",N(B23)=0),"",COUNTIFS('Tag Your Cases'!$G$6:$G$505,A23,'Tag Your Cases'!$M$6:$M$505,"Yes")/B23)</f>
        <v/>
      </c>
      <c r="I23" s="41" t="str">
        <f aca="false">IF(Lists!D12="","",Lists!D12)</f>
        <v>Not applicable</v>
      </c>
      <c r="J23" s="42" t="n">
        <f aca="false">IF(I23="","",COUNTIF('Tag Your Cases'!$K$6:$K$505,I23))</f>
        <v>0</v>
      </c>
      <c r="K23" s="43" t="n">
        <f aca="false">IF(OR(I23="",$B$6=0),"",J23/$B$6)</f>
        <v>0</v>
      </c>
    </row>
    <row r="24" customFormat="false" ht="15" hidden="false" customHeight="false" outlineLevel="0" collapsed="false">
      <c r="A24" s="41" t="str">
        <f aca="false">IF(Lists!A13="","",Lists!A13)</f>
        <v>Praise &amp; Suggestions</v>
      </c>
      <c r="B24" s="42" t="n">
        <f aca="false">IF(A24="","",COUNTIF('Tag Your Cases'!$G$6:$G$505,A24))</f>
        <v>0</v>
      </c>
      <c r="C24" s="43" t="n">
        <f aca="false">IF(OR(A24="",$B$6=0),"",B24/$B$6)</f>
        <v>0</v>
      </c>
      <c r="D24" s="42" t="n">
        <f aca="false">IF(A24="","",COUNTIFS('Tag Your Cases'!$G$6:$G$505,A24,'Tag Your Cases'!$L$6:$L$505,"3 High")+COUNTIFS('Tag Your Cases'!$G$6:$G$505,A24,'Tag Your Cases'!$L$6:$L$505,"4 Critical"))</f>
        <v>0</v>
      </c>
      <c r="E24" s="42" t="n">
        <f aca="false">IF(A24="","",COUNTIFS('Tag Your Cases'!$G$6:$G$505,A24,'Tag Your Cases'!$K$6:$K$505,"Promised action, missed"))</f>
        <v>0</v>
      </c>
      <c r="F24" s="43" t="str">
        <f aca="false">IF(OR(A24="",N(B24)=0),"",COUNTIFS('Tag Your Cases'!$G$6:$G$505,A24,'Tag Your Cases'!$M$6:$M$505,"Yes")/B24)</f>
        <v/>
      </c>
    </row>
    <row r="25" customFormat="false" ht="15" hidden="false" customHeight="false" outlineLevel="0" collapsed="false">
      <c r="A25" s="41" t="str">
        <f aca="false">IF(Lists!A14="","",Lists!A14)</f>
        <v>Other</v>
      </c>
      <c r="B25" s="42" t="n">
        <f aca="false">IF(A25="","",COUNTIF('Tag Your Cases'!$G$6:$G$505,A25))</f>
        <v>0</v>
      </c>
      <c r="C25" s="43" t="n">
        <f aca="false">IF(OR(A25="",$B$6=0),"",B25/$B$6)</f>
        <v>0</v>
      </c>
      <c r="D25" s="42" t="n">
        <f aca="false">IF(A25="","",COUNTIFS('Tag Your Cases'!$G$6:$G$505,A25,'Tag Your Cases'!$L$6:$L$505,"3 High")+COUNTIFS('Tag Your Cases'!$G$6:$G$505,A25,'Tag Your Cases'!$L$6:$L$505,"4 Critical"))</f>
        <v>0</v>
      </c>
      <c r="E25" s="42" t="n">
        <f aca="false">IF(A25="","",COUNTIFS('Tag Your Cases'!$G$6:$G$505,A25,'Tag Your Cases'!$K$6:$K$505,"Promised action, missed"))</f>
        <v>0</v>
      </c>
      <c r="F25" s="43" t="str">
        <f aca="false">IF(OR(A25="",N(B25)=0),"",COUNTIFS('Tag Your Cases'!$G$6:$G$505,A25,'Tag Your Cases'!$M$6:$M$505,"Yes")/B25)</f>
        <v/>
      </c>
    </row>
    <row r="27" customFormat="false" ht="16.15" hidden="false" customHeight="false" outlineLevel="0" collapsed="false">
      <c r="A27" s="4" t="s">
        <v>563</v>
      </c>
      <c r="I27" s="4" t="s">
        <v>501</v>
      </c>
    </row>
    <row r="28" customFormat="false" ht="30" hidden="false" customHeight="true" outlineLevel="0" collapsed="false">
      <c r="A28" s="22" t="s">
        <v>517</v>
      </c>
      <c r="B28" s="22" t="s">
        <v>564</v>
      </c>
      <c r="C28" s="22" t="s">
        <v>557</v>
      </c>
      <c r="D28" s="22" t="s">
        <v>558</v>
      </c>
      <c r="E28" s="22" t="s">
        <v>559</v>
      </c>
      <c r="F28" s="22" t="s">
        <v>560</v>
      </c>
      <c r="G28" s="22" t="s">
        <v>565</v>
      </c>
      <c r="I28" s="22" t="s">
        <v>501</v>
      </c>
      <c r="J28" s="22" t="s">
        <v>557</v>
      </c>
      <c r="K28" s="22" t="s">
        <v>558</v>
      </c>
    </row>
    <row r="29" customFormat="false" ht="15" hidden="false" customHeight="false" outlineLevel="0" collapsed="false">
      <c r="A29" s="41" t="str">
        <f aca="false">IF('Starter Taxonomy'!C6="","",'Starter Taxonomy'!B6)</f>
        <v>Product</v>
      </c>
      <c r="B29" s="41" t="str">
        <f aca="false">IF('Starter Taxonomy'!C6="","",'Starter Taxonomy'!C6)</f>
        <v>Defect or failure</v>
      </c>
      <c r="C29" s="42" t="n">
        <f aca="false">IF(B29="","",COUNTIFS('Tag Your Cases'!$G$6:$G$505,A29,'Tag Your Cases'!$H$6:$H$505,B29))</f>
        <v>0</v>
      </c>
      <c r="D29" s="43" t="n">
        <f aca="false">IF(OR(B29="",$B$6=0),"",C29/$B$6)</f>
        <v>0</v>
      </c>
      <c r="E29" s="42" t="n">
        <f aca="false">IF(B29="","",COUNTIFS('Tag Your Cases'!$G$6:$G$505,A29,'Tag Your Cases'!$H$6:$H$505,B29,'Tag Your Cases'!$L$6:$L$505,"3 High")+COUNTIFS('Tag Your Cases'!$G$6:$G$505,A29,'Tag Your Cases'!$H$6:$H$505,B29,'Tag Your Cases'!$L$6:$L$505,"4 Critical"))</f>
        <v>0</v>
      </c>
      <c r="F29" s="42" t="n">
        <f aca="false">IF(B29="","",COUNTIFS('Tag Your Cases'!$G$6:$G$505,A29,'Tag Your Cases'!$H$6:$H$505,B29,'Tag Your Cases'!$K$6:$K$505,"Promised action, missed"))</f>
        <v>0</v>
      </c>
      <c r="G29" s="41" t="str">
        <f aca="false">IF(OR(B29="",$B$6=0),"",IF(D29&gt;=0.25,"Too broad: consider splitting",IF(AND($B$6&gt;=200,C29=0),"Never used: merge or retire","")))</f>
        <v/>
      </c>
      <c r="I29" s="41" t="str">
        <f aca="false">IF(Lists!E5="","",Lists!E5)</f>
        <v>1 Low</v>
      </c>
      <c r="J29" s="42" t="n">
        <f aca="false">IF(I29="","",COUNTIF('Tag Your Cases'!$L$6:$L$505,I29))</f>
        <v>0</v>
      </c>
      <c r="K29" s="43" t="n">
        <f aca="false">IF(OR(I29="",$B$6=0),"",J29/$B$6)</f>
        <v>0</v>
      </c>
    </row>
    <row r="30" customFormat="false" ht="15" hidden="false" customHeight="false" outlineLevel="0" collapsed="false">
      <c r="A30" s="41" t="str">
        <f aca="false">IF('Starter Taxonomy'!C7="","",'Starter Taxonomy'!B7)</f>
        <v>Product</v>
      </c>
      <c r="B30" s="41" t="str">
        <f aca="false">IF('Starter Taxonomy'!C7="","",'Starter Taxonomy'!C7)</f>
        <v>Does not match description</v>
      </c>
      <c r="C30" s="42" t="n">
        <f aca="false">IF(B30="","",COUNTIFS('Tag Your Cases'!$G$6:$G$505,A30,'Tag Your Cases'!$H$6:$H$505,B30))</f>
        <v>0</v>
      </c>
      <c r="D30" s="43" t="n">
        <f aca="false">IF(OR(B30="",$B$6=0),"",C30/$B$6)</f>
        <v>0</v>
      </c>
      <c r="E30" s="42" t="n">
        <f aca="false">IF(B30="","",COUNTIFS('Tag Your Cases'!$G$6:$G$505,A30,'Tag Your Cases'!$H$6:$H$505,B30,'Tag Your Cases'!$L$6:$L$505,"3 High")+COUNTIFS('Tag Your Cases'!$G$6:$G$505,A30,'Tag Your Cases'!$H$6:$H$505,B30,'Tag Your Cases'!$L$6:$L$505,"4 Critical"))</f>
        <v>0</v>
      </c>
      <c r="F30" s="42" t="n">
        <f aca="false">IF(B30="","",COUNTIFS('Tag Your Cases'!$G$6:$G$505,A30,'Tag Your Cases'!$H$6:$H$505,B30,'Tag Your Cases'!$K$6:$K$505,"Promised action, missed"))</f>
        <v>0</v>
      </c>
      <c r="G30" s="41" t="str">
        <f aca="false">IF(OR(B30="",$B$6=0),"",IF(D30&gt;=0.25,"Too broad: consider splitting",IF(AND($B$6&gt;=200,C30=0),"Never used: merge or retire","")))</f>
        <v/>
      </c>
      <c r="I30" s="41" t="str">
        <f aca="false">IF(Lists!E6="","",Lists!E6)</f>
        <v>2 Medium</v>
      </c>
      <c r="J30" s="42" t="n">
        <f aca="false">IF(I30="","",COUNTIF('Tag Your Cases'!$L$6:$L$505,I30))</f>
        <v>0</v>
      </c>
      <c r="K30" s="43" t="n">
        <f aca="false">IF(OR(I30="",$B$6=0),"",J30/$B$6)</f>
        <v>0</v>
      </c>
    </row>
    <row r="31" customFormat="false" ht="15" hidden="false" customHeight="false" outlineLevel="0" collapsed="false">
      <c r="A31" s="41" t="str">
        <f aca="false">IF('Starter Taxonomy'!C8="","",'Starter Taxonomy'!B8)</f>
        <v>Product</v>
      </c>
      <c r="B31" s="41" t="str">
        <f aca="false">IF('Starter Taxonomy'!C8="","",'Starter Taxonomy'!C8)</f>
        <v>Performance or quality concern</v>
      </c>
      <c r="C31" s="42" t="n">
        <f aca="false">IF(B31="","",COUNTIFS('Tag Your Cases'!$G$6:$G$505,A31,'Tag Your Cases'!$H$6:$H$505,B31))</f>
        <v>0</v>
      </c>
      <c r="D31" s="43" t="n">
        <f aca="false">IF(OR(B31="",$B$6=0),"",C31/$B$6)</f>
        <v>0</v>
      </c>
      <c r="E31" s="42" t="n">
        <f aca="false">IF(B31="","",COUNTIFS('Tag Your Cases'!$G$6:$G$505,A31,'Tag Your Cases'!$H$6:$H$505,B31,'Tag Your Cases'!$L$6:$L$505,"3 High")+COUNTIFS('Tag Your Cases'!$G$6:$G$505,A31,'Tag Your Cases'!$H$6:$H$505,B31,'Tag Your Cases'!$L$6:$L$505,"4 Critical"))</f>
        <v>0</v>
      </c>
      <c r="F31" s="42" t="n">
        <f aca="false">IF(B31="","",COUNTIFS('Tag Your Cases'!$G$6:$G$505,A31,'Tag Your Cases'!$H$6:$H$505,B31,'Tag Your Cases'!$K$6:$K$505,"Promised action, missed"))</f>
        <v>0</v>
      </c>
      <c r="G31" s="41" t="str">
        <f aca="false">IF(OR(B31="",$B$6=0),"",IF(D31&gt;=0.25,"Too broad: consider splitting",IF(AND($B$6&gt;=200,C31=0),"Never used: merge or retire","")))</f>
        <v/>
      </c>
      <c r="I31" s="41" t="str">
        <f aca="false">IF(Lists!E7="","",Lists!E7)</f>
        <v>3 High</v>
      </c>
      <c r="J31" s="42" t="n">
        <f aca="false">IF(I31="","",COUNTIF('Tag Your Cases'!$L$6:$L$505,I31))</f>
        <v>1</v>
      </c>
      <c r="K31" s="43" t="n">
        <f aca="false">IF(OR(I31="",$B$6=0),"",J31/$B$6)</f>
        <v>1</v>
      </c>
    </row>
    <row r="32" customFormat="false" ht="15" hidden="false" customHeight="false" outlineLevel="0" collapsed="false">
      <c r="A32" s="41" t="str">
        <f aca="false">IF('Starter Taxonomy'!C9="","",'Starter Taxonomy'!B9)</f>
        <v>Product</v>
      </c>
      <c r="B32" s="41" t="str">
        <f aca="false">IF('Starter Taxonomy'!C9="","",'Starter Taxonomy'!C9)</f>
        <v>Safety concern</v>
      </c>
      <c r="C32" s="42" t="n">
        <f aca="false">IF(B32="","",COUNTIFS('Tag Your Cases'!$G$6:$G$505,A32,'Tag Your Cases'!$H$6:$H$505,B32))</f>
        <v>0</v>
      </c>
      <c r="D32" s="43" t="n">
        <f aca="false">IF(OR(B32="",$B$6=0),"",C32/$B$6)</f>
        <v>0</v>
      </c>
      <c r="E32" s="42" t="n">
        <f aca="false">IF(B32="","",COUNTIFS('Tag Your Cases'!$G$6:$G$505,A32,'Tag Your Cases'!$H$6:$H$505,B32,'Tag Your Cases'!$L$6:$L$505,"3 High")+COUNTIFS('Tag Your Cases'!$G$6:$G$505,A32,'Tag Your Cases'!$H$6:$H$505,B32,'Tag Your Cases'!$L$6:$L$505,"4 Critical"))</f>
        <v>0</v>
      </c>
      <c r="F32" s="42" t="n">
        <f aca="false">IF(B32="","",COUNTIFS('Tag Your Cases'!$G$6:$G$505,A32,'Tag Your Cases'!$H$6:$H$505,B32,'Tag Your Cases'!$K$6:$K$505,"Promised action, missed"))</f>
        <v>0</v>
      </c>
      <c r="G32" s="41" t="str">
        <f aca="false">IF(OR(B32="",$B$6=0),"",IF(D32&gt;=0.25,"Too broad: consider splitting",IF(AND($B$6&gt;=200,C32=0),"Never used: merge or retire","")))</f>
        <v/>
      </c>
      <c r="I32" s="41" t="str">
        <f aca="false">IF(Lists!E8="","",Lists!E8)</f>
        <v>4 Critical</v>
      </c>
      <c r="J32" s="42" t="n">
        <f aca="false">IF(I32="","",COUNTIF('Tag Your Cases'!$L$6:$L$505,I32))</f>
        <v>0</v>
      </c>
      <c r="K32" s="43" t="n">
        <f aca="false">IF(OR(I32="",$B$6=0),"",J32/$B$6)</f>
        <v>0</v>
      </c>
    </row>
    <row r="33" customFormat="false" ht="15" hidden="false" customHeight="false" outlineLevel="0" collapsed="false">
      <c r="A33" s="41" t="str">
        <f aca="false">IF('Starter Taxonomy'!C10="","",'Starter Taxonomy'!B10)</f>
        <v>Delivery &amp; Shipping</v>
      </c>
      <c r="B33" s="41" t="str">
        <f aca="false">IF('Starter Taxonomy'!C10="","",'Starter Taxonomy'!C10)</f>
        <v>Damaged in transit</v>
      </c>
      <c r="C33" s="42" t="n">
        <f aca="false">IF(B33="","",COUNTIFS('Tag Your Cases'!$G$6:$G$505,A33,'Tag Your Cases'!$H$6:$H$505,B33))</f>
        <v>1</v>
      </c>
      <c r="D33" s="43" t="n">
        <f aca="false">IF(OR(B33="",$B$6=0),"",C33/$B$6)</f>
        <v>1</v>
      </c>
      <c r="E33" s="42" t="n">
        <f aca="false">IF(B33="","",COUNTIFS('Tag Your Cases'!$G$6:$G$505,A33,'Tag Your Cases'!$H$6:$H$505,B33,'Tag Your Cases'!$L$6:$L$505,"3 High")+COUNTIFS('Tag Your Cases'!$G$6:$G$505,A33,'Tag Your Cases'!$H$6:$H$505,B33,'Tag Your Cases'!$L$6:$L$505,"4 Critical"))</f>
        <v>1</v>
      </c>
      <c r="F33" s="42" t="n">
        <f aca="false">IF(B33="","",COUNTIFS('Tag Your Cases'!$G$6:$G$505,A33,'Tag Your Cases'!$H$6:$H$505,B33,'Tag Your Cases'!$K$6:$K$505,"Promised action, missed"))</f>
        <v>1</v>
      </c>
      <c r="G33" s="41" t="str">
        <f aca="false">IF(OR(B33="",$B$6=0),"",IF(D33&gt;=0.25,"Too broad: consider splitting",IF(AND($B$6&gt;=200,C33=0),"Never used: merge or retire","")))</f>
        <v>Too broad: consider splitting</v>
      </c>
    </row>
    <row r="34" customFormat="false" ht="15" hidden="false" customHeight="false" outlineLevel="0" collapsed="false">
      <c r="A34" s="41" t="str">
        <f aca="false">IF('Starter Taxonomy'!C11="","",'Starter Taxonomy'!B11)</f>
        <v>Delivery &amp; Shipping</v>
      </c>
      <c r="B34" s="41" t="str">
        <f aca="false">IF('Starter Taxonomy'!C11="","",'Starter Taxonomy'!C11)</f>
        <v>Late delivery</v>
      </c>
      <c r="C34" s="42" t="n">
        <f aca="false">IF(B34="","",COUNTIFS('Tag Your Cases'!$G$6:$G$505,A34,'Tag Your Cases'!$H$6:$H$505,B34))</f>
        <v>0</v>
      </c>
      <c r="D34" s="43" t="n">
        <f aca="false">IF(OR(B34="",$B$6=0),"",C34/$B$6)</f>
        <v>0</v>
      </c>
      <c r="E34" s="42" t="n">
        <f aca="false">IF(B34="","",COUNTIFS('Tag Your Cases'!$G$6:$G$505,A34,'Tag Your Cases'!$H$6:$H$505,B34,'Tag Your Cases'!$L$6:$L$505,"3 High")+COUNTIFS('Tag Your Cases'!$G$6:$G$505,A34,'Tag Your Cases'!$H$6:$H$505,B34,'Tag Your Cases'!$L$6:$L$505,"4 Critical"))</f>
        <v>0</v>
      </c>
      <c r="F34" s="42" t="n">
        <f aca="false">IF(B34="","",COUNTIFS('Tag Your Cases'!$G$6:$G$505,A34,'Tag Your Cases'!$H$6:$H$505,B34,'Tag Your Cases'!$K$6:$K$505,"Promised action, missed"))</f>
        <v>0</v>
      </c>
      <c r="G34" s="41" t="str">
        <f aca="false">IF(OR(B34="",$B$6=0),"",IF(D34&gt;=0.25,"Too broad: consider splitting",IF(AND($B$6&gt;=200,C34=0),"Never used: merge or retire","")))</f>
        <v/>
      </c>
    </row>
    <row r="35" customFormat="false" ht="15" hidden="false" customHeight="false" outlineLevel="0" collapsed="false">
      <c r="A35" s="41" t="str">
        <f aca="false">IF('Starter Taxonomy'!C12="","",'Starter Taxonomy'!B12)</f>
        <v>Delivery &amp; Shipping</v>
      </c>
      <c r="B35" s="41" t="str">
        <f aca="false">IF('Starter Taxonomy'!C12="","",'Starter Taxonomy'!C12)</f>
        <v>Lost or not delivered</v>
      </c>
      <c r="C35" s="42" t="n">
        <f aca="false">IF(B35="","",COUNTIFS('Tag Your Cases'!$G$6:$G$505,A35,'Tag Your Cases'!$H$6:$H$505,B35))</f>
        <v>0</v>
      </c>
      <c r="D35" s="43" t="n">
        <f aca="false">IF(OR(B35="",$B$6=0),"",C35/$B$6)</f>
        <v>0</v>
      </c>
      <c r="E35" s="42" t="n">
        <f aca="false">IF(B35="","",COUNTIFS('Tag Your Cases'!$G$6:$G$505,A35,'Tag Your Cases'!$H$6:$H$505,B35,'Tag Your Cases'!$L$6:$L$505,"3 High")+COUNTIFS('Tag Your Cases'!$G$6:$G$505,A35,'Tag Your Cases'!$H$6:$H$505,B35,'Tag Your Cases'!$L$6:$L$505,"4 Critical"))</f>
        <v>0</v>
      </c>
      <c r="F35" s="42" t="n">
        <f aca="false">IF(B35="","",COUNTIFS('Tag Your Cases'!$G$6:$G$505,A35,'Tag Your Cases'!$H$6:$H$505,B35,'Tag Your Cases'!$K$6:$K$505,"Promised action, missed"))</f>
        <v>0</v>
      </c>
      <c r="G35" s="41" t="str">
        <f aca="false">IF(OR(B35="",$B$6=0),"",IF(D35&gt;=0.25,"Too broad: consider splitting",IF(AND($B$6&gt;=200,C35=0),"Never used: merge or retire","")))</f>
        <v/>
      </c>
    </row>
    <row r="36" customFormat="false" ht="15" hidden="false" customHeight="false" outlineLevel="0" collapsed="false">
      <c r="A36" s="41" t="str">
        <f aca="false">IF('Starter Taxonomy'!C13="","",'Starter Taxonomy'!B13)</f>
        <v>Delivery &amp; Shipping</v>
      </c>
      <c r="B36" s="41" t="str">
        <f aca="false">IF('Starter Taxonomy'!C13="","",'Starter Taxonomy'!C13)</f>
        <v>Delivery scheduling</v>
      </c>
      <c r="C36" s="42" t="n">
        <f aca="false">IF(B36="","",COUNTIFS('Tag Your Cases'!$G$6:$G$505,A36,'Tag Your Cases'!$H$6:$H$505,B36))</f>
        <v>0</v>
      </c>
      <c r="D36" s="43" t="n">
        <f aca="false">IF(OR(B36="",$B$6=0),"",C36/$B$6)</f>
        <v>0</v>
      </c>
      <c r="E36" s="42" t="n">
        <f aca="false">IF(B36="","",COUNTIFS('Tag Your Cases'!$G$6:$G$505,A36,'Tag Your Cases'!$H$6:$H$505,B36,'Tag Your Cases'!$L$6:$L$505,"3 High")+COUNTIFS('Tag Your Cases'!$G$6:$G$505,A36,'Tag Your Cases'!$H$6:$H$505,B36,'Tag Your Cases'!$L$6:$L$505,"4 Critical"))</f>
        <v>0</v>
      </c>
      <c r="F36" s="42" t="n">
        <f aca="false">IF(B36="","",COUNTIFS('Tag Your Cases'!$G$6:$G$505,A36,'Tag Your Cases'!$H$6:$H$505,B36,'Tag Your Cases'!$K$6:$K$505,"Promised action, missed"))</f>
        <v>0</v>
      </c>
      <c r="G36" s="41" t="str">
        <f aca="false">IF(OR(B36="",$B$6=0),"",IF(D36&gt;=0.25,"Too broad: consider splitting",IF(AND($B$6&gt;=200,C36=0),"Never used: merge or retire","")))</f>
        <v/>
      </c>
    </row>
    <row r="37" customFormat="false" ht="15" hidden="false" customHeight="false" outlineLevel="0" collapsed="false">
      <c r="A37" s="41" t="str">
        <f aca="false">IF('Starter Taxonomy'!C14="","",'Starter Taxonomy'!B14)</f>
        <v>Delivery &amp; Shipping</v>
      </c>
      <c r="B37" s="41" t="str">
        <f aca="false">IF('Starter Taxonomy'!C14="","",'Starter Taxonomy'!C14)</f>
        <v>Carrier conduct</v>
      </c>
      <c r="C37" s="42" t="n">
        <f aca="false">IF(B37="","",COUNTIFS('Tag Your Cases'!$G$6:$G$505,A37,'Tag Your Cases'!$H$6:$H$505,B37))</f>
        <v>0</v>
      </c>
      <c r="D37" s="43" t="n">
        <f aca="false">IF(OR(B37="",$B$6=0),"",C37/$B$6)</f>
        <v>0</v>
      </c>
      <c r="E37" s="42" t="n">
        <f aca="false">IF(B37="","",COUNTIFS('Tag Your Cases'!$G$6:$G$505,A37,'Tag Your Cases'!$H$6:$H$505,B37,'Tag Your Cases'!$L$6:$L$505,"3 High")+COUNTIFS('Tag Your Cases'!$G$6:$G$505,A37,'Tag Your Cases'!$H$6:$H$505,B37,'Tag Your Cases'!$L$6:$L$505,"4 Critical"))</f>
        <v>0</v>
      </c>
      <c r="F37" s="42" t="n">
        <f aca="false">IF(B37="","",COUNTIFS('Tag Your Cases'!$G$6:$G$505,A37,'Tag Your Cases'!$H$6:$H$505,B37,'Tag Your Cases'!$K$6:$K$505,"Promised action, missed"))</f>
        <v>0</v>
      </c>
      <c r="G37" s="41" t="str">
        <f aca="false">IF(OR(B37="",$B$6=0),"",IF(D37&gt;=0.25,"Too broad: consider splitting",IF(AND($B$6&gt;=200,C37=0),"Never used: merge or retire","")))</f>
        <v/>
      </c>
    </row>
    <row r="38" customFormat="false" ht="15" hidden="false" customHeight="false" outlineLevel="0" collapsed="false">
      <c r="A38" s="41" t="str">
        <f aca="false">IF('Starter Taxonomy'!C15="","",'Starter Taxonomy'!B15)</f>
        <v>Orders &amp; Fulfillment</v>
      </c>
      <c r="B38" s="41" t="str">
        <f aca="false">IF('Starter Taxonomy'!C15="","",'Starter Taxonomy'!C15)</f>
        <v>Wrong item received</v>
      </c>
      <c r="C38" s="42" t="n">
        <f aca="false">IF(B38="","",COUNTIFS('Tag Your Cases'!$G$6:$G$505,A38,'Tag Your Cases'!$H$6:$H$505,B38))</f>
        <v>0</v>
      </c>
      <c r="D38" s="43" t="n">
        <f aca="false">IF(OR(B38="",$B$6=0),"",C38/$B$6)</f>
        <v>0</v>
      </c>
      <c r="E38" s="42" t="n">
        <f aca="false">IF(B38="","",COUNTIFS('Tag Your Cases'!$G$6:$G$505,A38,'Tag Your Cases'!$H$6:$H$505,B38,'Tag Your Cases'!$L$6:$L$505,"3 High")+COUNTIFS('Tag Your Cases'!$G$6:$G$505,A38,'Tag Your Cases'!$H$6:$H$505,B38,'Tag Your Cases'!$L$6:$L$505,"4 Critical"))</f>
        <v>0</v>
      </c>
      <c r="F38" s="42" t="n">
        <f aca="false">IF(B38="","",COUNTIFS('Tag Your Cases'!$G$6:$G$505,A38,'Tag Your Cases'!$H$6:$H$505,B38,'Tag Your Cases'!$K$6:$K$505,"Promised action, missed"))</f>
        <v>0</v>
      </c>
      <c r="G38" s="41" t="str">
        <f aca="false">IF(OR(B38="",$B$6=0),"",IF(D38&gt;=0.25,"Too broad: consider splitting",IF(AND($B$6&gt;=200,C38=0),"Never used: merge or retire","")))</f>
        <v/>
      </c>
    </row>
    <row r="39" customFormat="false" ht="15" hidden="false" customHeight="false" outlineLevel="0" collapsed="false">
      <c r="A39" s="41" t="str">
        <f aca="false">IF('Starter Taxonomy'!C16="","",'Starter Taxonomy'!B16)</f>
        <v>Orders &amp; Fulfillment</v>
      </c>
      <c r="B39" s="41" t="str">
        <f aca="false">IF('Starter Taxonomy'!C16="","",'Starter Taxonomy'!C16)</f>
        <v>Missing parts or items</v>
      </c>
      <c r="C39" s="42" t="n">
        <f aca="false">IF(B39="","",COUNTIFS('Tag Your Cases'!$G$6:$G$505,A39,'Tag Your Cases'!$H$6:$H$505,B39))</f>
        <v>0</v>
      </c>
      <c r="D39" s="43" t="n">
        <f aca="false">IF(OR(B39="",$B$6=0),"",C39/$B$6)</f>
        <v>0</v>
      </c>
      <c r="E39" s="42" t="n">
        <f aca="false">IF(B39="","",COUNTIFS('Tag Your Cases'!$G$6:$G$505,A39,'Tag Your Cases'!$H$6:$H$505,B39,'Tag Your Cases'!$L$6:$L$505,"3 High")+COUNTIFS('Tag Your Cases'!$G$6:$G$505,A39,'Tag Your Cases'!$H$6:$H$505,B39,'Tag Your Cases'!$L$6:$L$505,"4 Critical"))</f>
        <v>0</v>
      </c>
      <c r="F39" s="42" t="n">
        <f aca="false">IF(B39="","",COUNTIFS('Tag Your Cases'!$G$6:$G$505,A39,'Tag Your Cases'!$H$6:$H$505,B39,'Tag Your Cases'!$K$6:$K$505,"Promised action, missed"))</f>
        <v>0</v>
      </c>
      <c r="G39" s="41" t="str">
        <f aca="false">IF(OR(B39="",$B$6=0),"",IF(D39&gt;=0.25,"Too broad: consider splitting",IF(AND($B$6&gt;=200,C39=0),"Never used: merge or retire","")))</f>
        <v/>
      </c>
    </row>
    <row r="40" customFormat="false" ht="15" hidden="false" customHeight="false" outlineLevel="0" collapsed="false">
      <c r="A40" s="41" t="str">
        <f aca="false">IF('Starter Taxonomy'!C17="","",'Starter Taxonomy'!B17)</f>
        <v>Orders &amp; Fulfillment</v>
      </c>
      <c r="B40" s="41" t="str">
        <f aca="false">IF('Starter Taxonomy'!C17="","",'Starter Taxonomy'!C17)</f>
        <v>Order status question</v>
      </c>
      <c r="C40" s="42" t="n">
        <f aca="false">IF(B40="","",COUNTIFS('Tag Your Cases'!$G$6:$G$505,A40,'Tag Your Cases'!$H$6:$H$505,B40))</f>
        <v>0</v>
      </c>
      <c r="D40" s="43" t="n">
        <f aca="false">IF(OR(B40="",$B$6=0),"",C40/$B$6)</f>
        <v>0</v>
      </c>
      <c r="E40" s="42" t="n">
        <f aca="false">IF(B40="","",COUNTIFS('Tag Your Cases'!$G$6:$G$505,A40,'Tag Your Cases'!$H$6:$H$505,B40,'Tag Your Cases'!$L$6:$L$505,"3 High")+COUNTIFS('Tag Your Cases'!$G$6:$G$505,A40,'Tag Your Cases'!$H$6:$H$505,B40,'Tag Your Cases'!$L$6:$L$505,"4 Critical"))</f>
        <v>0</v>
      </c>
      <c r="F40" s="42" t="n">
        <f aca="false">IF(B40="","",COUNTIFS('Tag Your Cases'!$G$6:$G$505,A40,'Tag Your Cases'!$H$6:$H$505,B40,'Tag Your Cases'!$K$6:$K$505,"Promised action, missed"))</f>
        <v>0</v>
      </c>
      <c r="G40" s="41" t="str">
        <f aca="false">IF(OR(B40="",$B$6=0),"",IF(D40&gt;=0.25,"Too broad: consider splitting",IF(AND($B$6&gt;=200,C40=0),"Never used: merge or retire","")))</f>
        <v/>
      </c>
    </row>
    <row r="41" customFormat="false" ht="15" hidden="false" customHeight="false" outlineLevel="0" collapsed="false">
      <c r="A41" s="41" t="str">
        <f aca="false">IF('Starter Taxonomy'!C18="","",'Starter Taxonomy'!B18)</f>
        <v>Orders &amp; Fulfillment</v>
      </c>
      <c r="B41" s="41" t="str">
        <f aca="false">IF('Starter Taxonomy'!C18="","",'Starter Taxonomy'!C18)</f>
        <v>Backorder or stock issue</v>
      </c>
      <c r="C41" s="42" t="n">
        <f aca="false">IF(B41="","",COUNTIFS('Tag Your Cases'!$G$6:$G$505,A41,'Tag Your Cases'!$H$6:$H$505,B41))</f>
        <v>0</v>
      </c>
      <c r="D41" s="43" t="n">
        <f aca="false">IF(OR(B41="",$B$6=0),"",C41/$B$6)</f>
        <v>0</v>
      </c>
      <c r="E41" s="42" t="n">
        <f aca="false">IF(B41="","",COUNTIFS('Tag Your Cases'!$G$6:$G$505,A41,'Tag Your Cases'!$H$6:$H$505,B41,'Tag Your Cases'!$L$6:$L$505,"3 High")+COUNTIFS('Tag Your Cases'!$G$6:$G$505,A41,'Tag Your Cases'!$H$6:$H$505,B41,'Tag Your Cases'!$L$6:$L$505,"4 Critical"))</f>
        <v>0</v>
      </c>
      <c r="F41" s="42" t="n">
        <f aca="false">IF(B41="","",COUNTIFS('Tag Your Cases'!$G$6:$G$505,A41,'Tag Your Cases'!$H$6:$H$505,B41,'Tag Your Cases'!$K$6:$K$505,"Promised action, missed"))</f>
        <v>0</v>
      </c>
      <c r="G41" s="41" t="str">
        <f aca="false">IF(OR(B41="",$B$6=0),"",IF(D41&gt;=0.25,"Too broad: consider splitting",IF(AND($B$6&gt;=200,C41=0),"Never used: merge or retire","")))</f>
        <v/>
      </c>
    </row>
    <row r="42" customFormat="false" ht="15" hidden="false" customHeight="false" outlineLevel="0" collapsed="false">
      <c r="A42" s="41" t="str">
        <f aca="false">IF('Starter Taxonomy'!C19="","",'Starter Taxonomy'!B19)</f>
        <v>Orders &amp; Fulfillment</v>
      </c>
      <c r="B42" s="41" t="str">
        <f aca="false">IF('Starter Taxonomy'!C19="","",'Starter Taxonomy'!C19)</f>
        <v>Order change or cancellation</v>
      </c>
      <c r="C42" s="42" t="n">
        <f aca="false">IF(B42="","",COUNTIFS('Tag Your Cases'!$G$6:$G$505,A42,'Tag Your Cases'!$H$6:$H$505,B42))</f>
        <v>0</v>
      </c>
      <c r="D42" s="43" t="n">
        <f aca="false">IF(OR(B42="",$B$6=0),"",C42/$B$6)</f>
        <v>0</v>
      </c>
      <c r="E42" s="42" t="n">
        <f aca="false">IF(B42="","",COUNTIFS('Tag Your Cases'!$G$6:$G$505,A42,'Tag Your Cases'!$H$6:$H$505,B42,'Tag Your Cases'!$L$6:$L$505,"3 High")+COUNTIFS('Tag Your Cases'!$G$6:$G$505,A42,'Tag Your Cases'!$H$6:$H$505,B42,'Tag Your Cases'!$L$6:$L$505,"4 Critical"))</f>
        <v>0</v>
      </c>
      <c r="F42" s="42" t="n">
        <f aca="false">IF(B42="","",COUNTIFS('Tag Your Cases'!$G$6:$G$505,A42,'Tag Your Cases'!$H$6:$H$505,B42,'Tag Your Cases'!$K$6:$K$505,"Promised action, missed"))</f>
        <v>0</v>
      </c>
      <c r="G42" s="41" t="str">
        <f aca="false">IF(OR(B42="",$B$6=0),"",IF(D42&gt;=0.25,"Too broad: consider splitting",IF(AND($B$6&gt;=200,C42=0),"Never used: merge or retire","")))</f>
        <v/>
      </c>
    </row>
    <row r="43" customFormat="false" ht="15" hidden="false" customHeight="false" outlineLevel="0" collapsed="false">
      <c r="A43" s="41" t="str">
        <f aca="false">IF('Starter Taxonomy'!C20="","",'Starter Taxonomy'!B20)</f>
        <v>Billing &amp; Payments</v>
      </c>
      <c r="B43" s="41" t="str">
        <f aca="false">IF('Starter Taxonomy'!C20="","",'Starter Taxonomy'!C20)</f>
        <v>Charged incorrectly</v>
      </c>
      <c r="C43" s="42" t="n">
        <f aca="false">IF(B43="","",COUNTIFS('Tag Your Cases'!$G$6:$G$505,A43,'Tag Your Cases'!$H$6:$H$505,B43))</f>
        <v>0</v>
      </c>
      <c r="D43" s="43" t="n">
        <f aca="false">IF(OR(B43="",$B$6=0),"",C43/$B$6)</f>
        <v>0</v>
      </c>
      <c r="E43" s="42" t="n">
        <f aca="false">IF(B43="","",COUNTIFS('Tag Your Cases'!$G$6:$G$505,A43,'Tag Your Cases'!$H$6:$H$505,B43,'Tag Your Cases'!$L$6:$L$505,"3 High")+COUNTIFS('Tag Your Cases'!$G$6:$G$505,A43,'Tag Your Cases'!$H$6:$H$505,B43,'Tag Your Cases'!$L$6:$L$505,"4 Critical"))</f>
        <v>0</v>
      </c>
      <c r="F43" s="42" t="n">
        <f aca="false">IF(B43="","",COUNTIFS('Tag Your Cases'!$G$6:$G$505,A43,'Tag Your Cases'!$H$6:$H$505,B43,'Tag Your Cases'!$K$6:$K$505,"Promised action, missed"))</f>
        <v>0</v>
      </c>
      <c r="G43" s="41" t="str">
        <f aca="false">IF(OR(B43="",$B$6=0),"",IF(D43&gt;=0.25,"Too broad: consider splitting",IF(AND($B$6&gt;=200,C43=0),"Never used: merge or retire","")))</f>
        <v/>
      </c>
    </row>
    <row r="44" customFormat="false" ht="15" hidden="false" customHeight="false" outlineLevel="0" collapsed="false">
      <c r="A44" s="41" t="str">
        <f aca="false">IF('Starter Taxonomy'!C21="","",'Starter Taxonomy'!B21)</f>
        <v>Billing &amp; Payments</v>
      </c>
      <c r="B44" s="41" t="str">
        <f aca="false">IF('Starter Taxonomy'!C21="","",'Starter Taxonomy'!C21)</f>
        <v>Refund not received</v>
      </c>
      <c r="C44" s="42" t="n">
        <f aca="false">IF(B44="","",COUNTIFS('Tag Your Cases'!$G$6:$G$505,A44,'Tag Your Cases'!$H$6:$H$505,B44))</f>
        <v>0</v>
      </c>
      <c r="D44" s="43" t="n">
        <f aca="false">IF(OR(B44="",$B$6=0),"",C44/$B$6)</f>
        <v>0</v>
      </c>
      <c r="E44" s="42" t="n">
        <f aca="false">IF(B44="","",COUNTIFS('Tag Your Cases'!$G$6:$G$505,A44,'Tag Your Cases'!$H$6:$H$505,B44,'Tag Your Cases'!$L$6:$L$505,"3 High")+COUNTIFS('Tag Your Cases'!$G$6:$G$505,A44,'Tag Your Cases'!$H$6:$H$505,B44,'Tag Your Cases'!$L$6:$L$505,"4 Critical"))</f>
        <v>0</v>
      </c>
      <c r="F44" s="42" t="n">
        <f aca="false">IF(B44="","",COUNTIFS('Tag Your Cases'!$G$6:$G$505,A44,'Tag Your Cases'!$H$6:$H$505,B44,'Tag Your Cases'!$K$6:$K$505,"Promised action, missed"))</f>
        <v>0</v>
      </c>
      <c r="G44" s="41" t="str">
        <f aca="false">IF(OR(B44="",$B$6=0),"",IF(D44&gt;=0.25,"Too broad: consider splitting",IF(AND($B$6&gt;=200,C44=0),"Never used: merge or retire","")))</f>
        <v/>
      </c>
    </row>
    <row r="45" customFormat="false" ht="15" hidden="false" customHeight="false" outlineLevel="0" collapsed="false">
      <c r="A45" s="41" t="str">
        <f aca="false">IF('Starter Taxonomy'!C22="","",'Starter Taxonomy'!B22)</f>
        <v>Billing &amp; Payments</v>
      </c>
      <c r="B45" s="41" t="str">
        <f aca="false">IF('Starter Taxonomy'!C22="","",'Starter Taxonomy'!C22)</f>
        <v>Price or promotion dispute</v>
      </c>
      <c r="C45" s="42" t="n">
        <f aca="false">IF(B45="","",COUNTIFS('Tag Your Cases'!$G$6:$G$505,A45,'Tag Your Cases'!$H$6:$H$505,B45))</f>
        <v>0</v>
      </c>
      <c r="D45" s="43" t="n">
        <f aca="false">IF(OR(B45="",$B$6=0),"",C45/$B$6)</f>
        <v>0</v>
      </c>
      <c r="E45" s="42" t="n">
        <f aca="false">IF(B45="","",COUNTIFS('Tag Your Cases'!$G$6:$G$505,A45,'Tag Your Cases'!$H$6:$H$505,B45,'Tag Your Cases'!$L$6:$L$505,"3 High")+COUNTIFS('Tag Your Cases'!$G$6:$G$505,A45,'Tag Your Cases'!$H$6:$H$505,B45,'Tag Your Cases'!$L$6:$L$505,"4 Critical"))</f>
        <v>0</v>
      </c>
      <c r="F45" s="42" t="n">
        <f aca="false">IF(B45="","",COUNTIFS('Tag Your Cases'!$G$6:$G$505,A45,'Tag Your Cases'!$H$6:$H$505,B45,'Tag Your Cases'!$K$6:$K$505,"Promised action, missed"))</f>
        <v>0</v>
      </c>
      <c r="G45" s="41" t="str">
        <f aca="false">IF(OR(B45="",$B$6=0),"",IF(D45&gt;=0.25,"Too broad: consider splitting",IF(AND($B$6&gt;=200,C45=0),"Never used: merge or retire","")))</f>
        <v/>
      </c>
    </row>
    <row r="46" customFormat="false" ht="15" hidden="false" customHeight="false" outlineLevel="0" collapsed="false">
      <c r="A46" s="41" t="str">
        <f aca="false">IF('Starter Taxonomy'!C23="","",'Starter Taxonomy'!B23)</f>
        <v>Billing &amp; Payments</v>
      </c>
      <c r="B46" s="41" t="str">
        <f aca="false">IF('Starter Taxonomy'!C23="","",'Starter Taxonomy'!C23)</f>
        <v>Invoice or payment method</v>
      </c>
      <c r="C46" s="42" t="n">
        <f aca="false">IF(B46="","",COUNTIFS('Tag Your Cases'!$G$6:$G$505,A46,'Tag Your Cases'!$H$6:$H$505,B46))</f>
        <v>0</v>
      </c>
      <c r="D46" s="43" t="n">
        <f aca="false">IF(OR(B46="",$B$6=0),"",C46/$B$6)</f>
        <v>0</v>
      </c>
      <c r="E46" s="42" t="n">
        <f aca="false">IF(B46="","",COUNTIFS('Tag Your Cases'!$G$6:$G$505,A46,'Tag Your Cases'!$H$6:$H$505,B46,'Tag Your Cases'!$L$6:$L$505,"3 High")+COUNTIFS('Tag Your Cases'!$G$6:$G$505,A46,'Tag Your Cases'!$H$6:$H$505,B46,'Tag Your Cases'!$L$6:$L$505,"4 Critical"))</f>
        <v>0</v>
      </c>
      <c r="F46" s="42" t="n">
        <f aca="false">IF(B46="","",COUNTIFS('Tag Your Cases'!$G$6:$G$505,A46,'Tag Your Cases'!$H$6:$H$505,B46,'Tag Your Cases'!$K$6:$K$505,"Promised action, missed"))</f>
        <v>0</v>
      </c>
      <c r="G46" s="41" t="str">
        <f aca="false">IF(OR(B46="",$B$6=0),"",IF(D46&gt;=0.25,"Too broad: consider splitting",IF(AND($B$6&gt;=200,C46=0),"Never used: merge or retire","")))</f>
        <v/>
      </c>
    </row>
    <row r="47" customFormat="false" ht="15" hidden="false" customHeight="false" outlineLevel="0" collapsed="false">
      <c r="A47" s="41" t="str">
        <f aca="false">IF('Starter Taxonomy'!C24="","",'Starter Taxonomy'!B24)</f>
        <v>Returns &amp; Warranty</v>
      </c>
      <c r="B47" s="41" t="str">
        <f aca="false">IF('Starter Taxonomy'!C24="","",'Starter Taxonomy'!C24)</f>
        <v>Return request</v>
      </c>
      <c r="C47" s="42" t="n">
        <f aca="false">IF(B47="","",COUNTIFS('Tag Your Cases'!$G$6:$G$505,A47,'Tag Your Cases'!$H$6:$H$505,B47))</f>
        <v>0</v>
      </c>
      <c r="D47" s="43" t="n">
        <f aca="false">IF(OR(B47="",$B$6=0),"",C47/$B$6)</f>
        <v>0</v>
      </c>
      <c r="E47" s="42" t="n">
        <f aca="false">IF(B47="","",COUNTIFS('Tag Your Cases'!$G$6:$G$505,A47,'Tag Your Cases'!$H$6:$H$505,B47,'Tag Your Cases'!$L$6:$L$505,"3 High")+COUNTIFS('Tag Your Cases'!$G$6:$G$505,A47,'Tag Your Cases'!$H$6:$H$505,B47,'Tag Your Cases'!$L$6:$L$505,"4 Critical"))</f>
        <v>0</v>
      </c>
      <c r="F47" s="42" t="n">
        <f aca="false">IF(B47="","",COUNTIFS('Tag Your Cases'!$G$6:$G$505,A47,'Tag Your Cases'!$H$6:$H$505,B47,'Tag Your Cases'!$K$6:$K$505,"Promised action, missed"))</f>
        <v>0</v>
      </c>
      <c r="G47" s="41" t="str">
        <f aca="false">IF(OR(B47="",$B$6=0),"",IF(D47&gt;=0.25,"Too broad: consider splitting",IF(AND($B$6&gt;=200,C47=0),"Never used: merge or retire","")))</f>
        <v/>
      </c>
    </row>
    <row r="48" customFormat="false" ht="15" hidden="false" customHeight="false" outlineLevel="0" collapsed="false">
      <c r="A48" s="41" t="str">
        <f aca="false">IF('Starter Taxonomy'!C25="","",'Starter Taxonomy'!B25)</f>
        <v>Returns &amp; Warranty</v>
      </c>
      <c r="B48" s="41" t="str">
        <f aca="false">IF('Starter Taxonomy'!C25="","",'Starter Taxonomy'!C25)</f>
        <v>Warranty claim</v>
      </c>
      <c r="C48" s="42" t="n">
        <f aca="false">IF(B48="","",COUNTIFS('Tag Your Cases'!$G$6:$G$505,A48,'Tag Your Cases'!$H$6:$H$505,B48))</f>
        <v>0</v>
      </c>
      <c r="D48" s="43" t="n">
        <f aca="false">IF(OR(B48="",$B$6=0),"",C48/$B$6)</f>
        <v>0</v>
      </c>
      <c r="E48" s="42" t="n">
        <f aca="false">IF(B48="","",COUNTIFS('Tag Your Cases'!$G$6:$G$505,A48,'Tag Your Cases'!$H$6:$H$505,B48,'Tag Your Cases'!$L$6:$L$505,"3 High")+COUNTIFS('Tag Your Cases'!$G$6:$G$505,A48,'Tag Your Cases'!$H$6:$H$505,B48,'Tag Your Cases'!$L$6:$L$505,"4 Critical"))</f>
        <v>0</v>
      </c>
      <c r="F48" s="42" t="n">
        <f aca="false">IF(B48="","",COUNTIFS('Tag Your Cases'!$G$6:$G$505,A48,'Tag Your Cases'!$H$6:$H$505,B48,'Tag Your Cases'!$K$6:$K$505,"Promised action, missed"))</f>
        <v>0</v>
      </c>
      <c r="G48" s="41" t="str">
        <f aca="false">IF(OR(B48="",$B$6=0),"",IF(D48&gt;=0.25,"Too broad: consider splitting",IF(AND($B$6&gt;=200,C48=0),"Never used: merge or retire","")))</f>
        <v/>
      </c>
    </row>
    <row r="49" customFormat="false" ht="15" hidden="false" customHeight="false" outlineLevel="0" collapsed="false">
      <c r="A49" s="41" t="str">
        <f aca="false">IF('Starter Taxonomy'!C26="","",'Starter Taxonomy'!B26)</f>
        <v>Returns &amp; Warranty</v>
      </c>
      <c r="B49" s="41" t="str">
        <f aca="false">IF('Starter Taxonomy'!C26="","",'Starter Taxonomy'!C26)</f>
        <v>Replacement part request</v>
      </c>
      <c r="C49" s="42" t="n">
        <f aca="false">IF(B49="","",COUNTIFS('Tag Your Cases'!$G$6:$G$505,A49,'Tag Your Cases'!$H$6:$H$505,B49))</f>
        <v>0</v>
      </c>
      <c r="D49" s="43" t="n">
        <f aca="false">IF(OR(B49="",$B$6=0),"",C49/$B$6)</f>
        <v>0</v>
      </c>
      <c r="E49" s="42" t="n">
        <f aca="false">IF(B49="","",COUNTIFS('Tag Your Cases'!$G$6:$G$505,A49,'Tag Your Cases'!$H$6:$H$505,B49,'Tag Your Cases'!$L$6:$L$505,"3 High")+COUNTIFS('Tag Your Cases'!$G$6:$G$505,A49,'Tag Your Cases'!$H$6:$H$505,B49,'Tag Your Cases'!$L$6:$L$505,"4 Critical"))</f>
        <v>0</v>
      </c>
      <c r="F49" s="42" t="n">
        <f aca="false">IF(B49="","",COUNTIFS('Tag Your Cases'!$G$6:$G$505,A49,'Tag Your Cases'!$H$6:$H$505,B49,'Tag Your Cases'!$K$6:$K$505,"Promised action, missed"))</f>
        <v>0</v>
      </c>
      <c r="G49" s="41" t="str">
        <f aca="false">IF(OR(B49="",$B$6=0),"",IF(D49&gt;=0.25,"Too broad: consider splitting",IF(AND($B$6&gt;=200,C49=0),"Never used: merge or retire","")))</f>
        <v/>
      </c>
    </row>
    <row r="50" customFormat="false" ht="15" hidden="false" customHeight="false" outlineLevel="0" collapsed="false">
      <c r="A50" s="41" t="str">
        <f aca="false">IF('Starter Taxonomy'!C27="","",'Starter Taxonomy'!B27)</f>
        <v>Returns &amp; Warranty</v>
      </c>
      <c r="B50" s="41" t="str">
        <f aca="false">IF('Starter Taxonomy'!C27="","",'Starter Taxonomy'!C27)</f>
        <v>Return or claim denied</v>
      </c>
      <c r="C50" s="42" t="n">
        <f aca="false">IF(B50="","",COUNTIFS('Tag Your Cases'!$G$6:$G$505,A50,'Tag Your Cases'!$H$6:$H$505,B50))</f>
        <v>0</v>
      </c>
      <c r="D50" s="43" t="n">
        <f aca="false">IF(OR(B50="",$B$6=0),"",C50/$B$6)</f>
        <v>0</v>
      </c>
      <c r="E50" s="42" t="n">
        <f aca="false">IF(B50="","",COUNTIFS('Tag Your Cases'!$G$6:$G$505,A50,'Tag Your Cases'!$H$6:$H$505,B50,'Tag Your Cases'!$L$6:$L$505,"3 High")+COUNTIFS('Tag Your Cases'!$G$6:$G$505,A50,'Tag Your Cases'!$H$6:$H$505,B50,'Tag Your Cases'!$L$6:$L$505,"4 Critical"))</f>
        <v>0</v>
      </c>
      <c r="F50" s="42" t="n">
        <f aca="false">IF(B50="","",COUNTIFS('Tag Your Cases'!$G$6:$G$505,A50,'Tag Your Cases'!$H$6:$H$505,B50,'Tag Your Cases'!$K$6:$K$505,"Promised action, missed"))</f>
        <v>0</v>
      </c>
      <c r="G50" s="41" t="str">
        <f aca="false">IF(OR(B50="",$B$6=0),"",IF(D50&gt;=0.25,"Too broad: consider splitting",IF(AND($B$6&gt;=200,C50=0),"Never used: merge or retire","")))</f>
        <v/>
      </c>
    </row>
    <row r="51" customFormat="false" ht="15" hidden="false" customHeight="false" outlineLevel="0" collapsed="false">
      <c r="A51" s="41" t="str">
        <f aca="false">IF('Starter Taxonomy'!C28="","",'Starter Taxonomy'!B28)</f>
        <v>Installation &amp; Use</v>
      </c>
      <c r="B51" s="41" t="str">
        <f aca="false">IF('Starter Taxonomy'!C28="","",'Starter Taxonomy'!C28)</f>
        <v>Installation help</v>
      </c>
      <c r="C51" s="42" t="n">
        <f aca="false">IF(B51="","",COUNTIFS('Tag Your Cases'!$G$6:$G$505,A51,'Tag Your Cases'!$H$6:$H$505,B51))</f>
        <v>0</v>
      </c>
      <c r="D51" s="43" t="n">
        <f aca="false">IF(OR(B51="",$B$6=0),"",C51/$B$6)</f>
        <v>0</v>
      </c>
      <c r="E51" s="42" t="n">
        <f aca="false">IF(B51="","",COUNTIFS('Tag Your Cases'!$G$6:$G$505,A51,'Tag Your Cases'!$H$6:$H$505,B51,'Tag Your Cases'!$L$6:$L$505,"3 High")+COUNTIFS('Tag Your Cases'!$G$6:$G$505,A51,'Tag Your Cases'!$H$6:$H$505,B51,'Tag Your Cases'!$L$6:$L$505,"4 Critical"))</f>
        <v>0</v>
      </c>
      <c r="F51" s="42" t="n">
        <f aca="false">IF(B51="","",COUNTIFS('Tag Your Cases'!$G$6:$G$505,A51,'Tag Your Cases'!$H$6:$H$505,B51,'Tag Your Cases'!$K$6:$K$505,"Promised action, missed"))</f>
        <v>0</v>
      </c>
      <c r="G51" s="41" t="str">
        <f aca="false">IF(OR(B51="",$B$6=0),"",IF(D51&gt;=0.25,"Too broad: consider splitting",IF(AND($B$6&gt;=200,C51=0),"Never used: merge or retire","")))</f>
        <v/>
      </c>
    </row>
    <row r="52" customFormat="false" ht="15" hidden="false" customHeight="false" outlineLevel="0" collapsed="false">
      <c r="A52" s="41" t="str">
        <f aca="false">IF('Starter Taxonomy'!C29="","",'Starter Taxonomy'!B29)</f>
        <v>Installation &amp; Use</v>
      </c>
      <c r="B52" s="41" t="str">
        <f aca="false">IF('Starter Taxonomy'!C29="","",'Starter Taxonomy'!C29)</f>
        <v>Instructions unclear or wrong</v>
      </c>
      <c r="C52" s="42" t="n">
        <f aca="false">IF(B52="","",COUNTIFS('Tag Your Cases'!$G$6:$G$505,A52,'Tag Your Cases'!$H$6:$H$505,B52))</f>
        <v>0</v>
      </c>
      <c r="D52" s="43" t="n">
        <f aca="false">IF(OR(B52="",$B$6=0),"",C52/$B$6)</f>
        <v>0</v>
      </c>
      <c r="E52" s="42" t="n">
        <f aca="false">IF(B52="","",COUNTIFS('Tag Your Cases'!$G$6:$G$505,A52,'Tag Your Cases'!$H$6:$H$505,B52,'Tag Your Cases'!$L$6:$L$505,"3 High")+COUNTIFS('Tag Your Cases'!$G$6:$G$505,A52,'Tag Your Cases'!$H$6:$H$505,B52,'Tag Your Cases'!$L$6:$L$505,"4 Critical"))</f>
        <v>0</v>
      </c>
      <c r="F52" s="42" t="n">
        <f aca="false">IF(B52="","",COUNTIFS('Tag Your Cases'!$G$6:$G$505,A52,'Tag Your Cases'!$H$6:$H$505,B52,'Tag Your Cases'!$K$6:$K$505,"Promised action, missed"))</f>
        <v>0</v>
      </c>
      <c r="G52" s="41" t="str">
        <f aca="false">IF(OR(B52="",$B$6=0),"",IF(D52&gt;=0.25,"Too broad: consider splitting",IF(AND($B$6&gt;=200,C52=0),"Never used: merge or retire","")))</f>
        <v/>
      </c>
    </row>
    <row r="53" customFormat="false" ht="15" hidden="false" customHeight="false" outlineLevel="0" collapsed="false">
      <c r="A53" s="41" t="str">
        <f aca="false">IF('Starter Taxonomy'!C30="","",'Starter Taxonomy'!B30)</f>
        <v>Installation &amp; Use</v>
      </c>
      <c r="B53" s="41" t="str">
        <f aca="false">IF('Starter Taxonomy'!C30="","",'Starter Taxonomy'!C30)</f>
        <v>Care or how-to question</v>
      </c>
      <c r="C53" s="42" t="n">
        <f aca="false">IF(B53="","",COUNTIFS('Tag Your Cases'!$G$6:$G$505,A53,'Tag Your Cases'!$H$6:$H$505,B53))</f>
        <v>0</v>
      </c>
      <c r="D53" s="43" t="n">
        <f aca="false">IF(OR(B53="",$B$6=0),"",C53/$B$6)</f>
        <v>0</v>
      </c>
      <c r="E53" s="42" t="n">
        <f aca="false">IF(B53="","",COUNTIFS('Tag Your Cases'!$G$6:$G$505,A53,'Tag Your Cases'!$H$6:$H$505,B53,'Tag Your Cases'!$L$6:$L$505,"3 High")+COUNTIFS('Tag Your Cases'!$G$6:$G$505,A53,'Tag Your Cases'!$H$6:$H$505,B53,'Tag Your Cases'!$L$6:$L$505,"4 Critical"))</f>
        <v>0</v>
      </c>
      <c r="F53" s="42" t="n">
        <f aca="false">IF(B53="","",COUNTIFS('Tag Your Cases'!$G$6:$G$505,A53,'Tag Your Cases'!$H$6:$H$505,B53,'Tag Your Cases'!$K$6:$K$505,"Promised action, missed"))</f>
        <v>0</v>
      </c>
      <c r="G53" s="41" t="str">
        <f aca="false">IF(OR(B53="",$B$6=0),"",IF(D53&gt;=0.25,"Too broad: consider splitting",IF(AND($B$6&gt;=200,C53=0),"Never used: merge or retire","")))</f>
        <v/>
      </c>
    </row>
    <row r="54" customFormat="false" ht="15" hidden="false" customHeight="false" outlineLevel="0" collapsed="false">
      <c r="A54" s="41" t="str">
        <f aca="false">IF('Starter Taxonomy'!C31="","",'Starter Taxonomy'!B31)</f>
        <v>Installation &amp; Use</v>
      </c>
      <c r="B54" s="41" t="str">
        <f aca="false">IF('Starter Taxonomy'!C31="","",'Starter Taxonomy'!C31)</f>
        <v>Compatibility or fit</v>
      </c>
      <c r="C54" s="42" t="n">
        <f aca="false">IF(B54="","",COUNTIFS('Tag Your Cases'!$G$6:$G$505,A54,'Tag Your Cases'!$H$6:$H$505,B54))</f>
        <v>0</v>
      </c>
      <c r="D54" s="43" t="n">
        <f aca="false">IF(OR(B54="",$B$6=0),"",C54/$B$6)</f>
        <v>0</v>
      </c>
      <c r="E54" s="42" t="n">
        <f aca="false">IF(B54="","",COUNTIFS('Tag Your Cases'!$G$6:$G$505,A54,'Tag Your Cases'!$H$6:$H$505,B54,'Tag Your Cases'!$L$6:$L$505,"3 High")+COUNTIFS('Tag Your Cases'!$G$6:$G$505,A54,'Tag Your Cases'!$H$6:$H$505,B54,'Tag Your Cases'!$L$6:$L$505,"4 Critical"))</f>
        <v>0</v>
      </c>
      <c r="F54" s="42" t="n">
        <f aca="false">IF(B54="","",COUNTIFS('Tag Your Cases'!$G$6:$G$505,A54,'Tag Your Cases'!$H$6:$H$505,B54,'Tag Your Cases'!$K$6:$K$505,"Promised action, missed"))</f>
        <v>0</v>
      </c>
      <c r="G54" s="41" t="str">
        <f aca="false">IF(OR(B54="",$B$6=0),"",IF(D54&gt;=0.25,"Too broad: consider splitting",IF(AND($B$6&gt;=200,C54=0),"Never used: merge or retire","")))</f>
        <v/>
      </c>
    </row>
    <row r="55" customFormat="false" ht="15" hidden="false" customHeight="false" outlineLevel="0" collapsed="false">
      <c r="A55" s="41" t="str">
        <f aca="false">IF('Starter Taxonomy'!C32="","",'Starter Taxonomy'!B32)</f>
        <v>Service Experience</v>
      </c>
      <c r="B55" s="41" t="str">
        <f aca="false">IF('Starter Taxonomy'!C32="","",'Starter Taxonomy'!C32)</f>
        <v>Slow response or long wait</v>
      </c>
      <c r="C55" s="42" t="n">
        <f aca="false">IF(B55="","",COUNTIFS('Tag Your Cases'!$G$6:$G$505,A55,'Tag Your Cases'!$H$6:$H$505,B55))</f>
        <v>0</v>
      </c>
      <c r="D55" s="43" t="n">
        <f aca="false">IF(OR(B55="",$B$6=0),"",C55/$B$6)</f>
        <v>0</v>
      </c>
      <c r="E55" s="42" t="n">
        <f aca="false">IF(B55="","",COUNTIFS('Tag Your Cases'!$G$6:$G$505,A55,'Tag Your Cases'!$H$6:$H$505,B55,'Tag Your Cases'!$L$6:$L$505,"3 High")+COUNTIFS('Tag Your Cases'!$G$6:$G$505,A55,'Tag Your Cases'!$H$6:$H$505,B55,'Tag Your Cases'!$L$6:$L$505,"4 Critical"))</f>
        <v>0</v>
      </c>
      <c r="F55" s="42" t="n">
        <f aca="false">IF(B55="","",COUNTIFS('Tag Your Cases'!$G$6:$G$505,A55,'Tag Your Cases'!$H$6:$H$505,B55,'Tag Your Cases'!$K$6:$K$505,"Promised action, missed"))</f>
        <v>0</v>
      </c>
      <c r="G55" s="41" t="str">
        <f aca="false">IF(OR(B55="",$B$6=0),"",IF(D55&gt;=0.25,"Too broad: consider splitting",IF(AND($B$6&gt;=200,C55=0),"Never used: merge or retire","")))</f>
        <v/>
      </c>
    </row>
    <row r="56" customFormat="false" ht="15" hidden="false" customHeight="false" outlineLevel="0" collapsed="false">
      <c r="A56" s="41" t="str">
        <f aca="false">IF('Starter Taxonomy'!C33="","",'Starter Taxonomy'!B33)</f>
        <v>Service Experience</v>
      </c>
      <c r="B56" s="41" t="str">
        <f aca="false">IF('Starter Taxonomy'!C33="","",'Starter Taxonomy'!C33)</f>
        <v>No follow-up on a promise</v>
      </c>
      <c r="C56" s="42" t="n">
        <f aca="false">IF(B56="","",COUNTIFS('Tag Your Cases'!$G$6:$G$505,A56,'Tag Your Cases'!$H$6:$H$505,B56))</f>
        <v>0</v>
      </c>
      <c r="D56" s="43" t="n">
        <f aca="false">IF(OR(B56="",$B$6=0),"",C56/$B$6)</f>
        <v>0</v>
      </c>
      <c r="E56" s="42" t="n">
        <f aca="false">IF(B56="","",COUNTIFS('Tag Your Cases'!$G$6:$G$505,A56,'Tag Your Cases'!$H$6:$H$505,B56,'Tag Your Cases'!$L$6:$L$505,"3 High")+COUNTIFS('Tag Your Cases'!$G$6:$G$505,A56,'Tag Your Cases'!$H$6:$H$505,B56,'Tag Your Cases'!$L$6:$L$505,"4 Critical"))</f>
        <v>0</v>
      </c>
      <c r="F56" s="42" t="n">
        <f aca="false">IF(B56="","",COUNTIFS('Tag Your Cases'!$G$6:$G$505,A56,'Tag Your Cases'!$H$6:$H$505,B56,'Tag Your Cases'!$K$6:$K$505,"Promised action, missed"))</f>
        <v>0</v>
      </c>
      <c r="G56" s="41" t="str">
        <f aca="false">IF(OR(B56="",$B$6=0),"",IF(D56&gt;=0.25,"Too broad: consider splitting",IF(AND($B$6&gt;=200,C56=0),"Never used: merge or retire","")))</f>
        <v/>
      </c>
    </row>
    <row r="57" customFormat="false" ht="15" hidden="false" customHeight="false" outlineLevel="0" collapsed="false">
      <c r="A57" s="41" t="str">
        <f aca="false">IF('Starter Taxonomy'!C34="","",'Starter Taxonomy'!B34)</f>
        <v>Service Experience</v>
      </c>
      <c r="B57" s="41" t="str">
        <f aca="false">IF('Starter Taxonomy'!C34="","",'Starter Taxonomy'!C34)</f>
        <v>Had to repeat the issue</v>
      </c>
      <c r="C57" s="42" t="n">
        <f aca="false">IF(B57="","",COUNTIFS('Tag Your Cases'!$G$6:$G$505,A57,'Tag Your Cases'!$H$6:$H$505,B57))</f>
        <v>0</v>
      </c>
      <c r="D57" s="43" t="n">
        <f aca="false">IF(OR(B57="",$B$6=0),"",C57/$B$6)</f>
        <v>0</v>
      </c>
      <c r="E57" s="42" t="n">
        <f aca="false">IF(B57="","",COUNTIFS('Tag Your Cases'!$G$6:$G$505,A57,'Tag Your Cases'!$H$6:$H$505,B57,'Tag Your Cases'!$L$6:$L$505,"3 High")+COUNTIFS('Tag Your Cases'!$G$6:$G$505,A57,'Tag Your Cases'!$H$6:$H$505,B57,'Tag Your Cases'!$L$6:$L$505,"4 Critical"))</f>
        <v>0</v>
      </c>
      <c r="F57" s="42" t="n">
        <f aca="false">IF(B57="","",COUNTIFS('Tag Your Cases'!$G$6:$G$505,A57,'Tag Your Cases'!$H$6:$H$505,B57,'Tag Your Cases'!$K$6:$K$505,"Promised action, missed"))</f>
        <v>0</v>
      </c>
      <c r="G57" s="41" t="str">
        <f aca="false">IF(OR(B57="",$B$6=0),"",IF(D57&gt;=0.25,"Too broad: consider splitting",IF(AND($B$6&gt;=200,C57=0),"Never used: merge or retire","")))</f>
        <v/>
      </c>
    </row>
    <row r="58" customFormat="false" ht="15" hidden="false" customHeight="false" outlineLevel="0" collapsed="false">
      <c r="A58" s="41" t="str">
        <f aca="false">IF('Starter Taxonomy'!C35="","",'Starter Taxonomy'!B35)</f>
        <v>Service Experience</v>
      </c>
      <c r="B58" s="41" t="str">
        <f aca="false">IF('Starter Taxonomy'!C35="","",'Starter Taxonomy'!C35)</f>
        <v>Wrong information given</v>
      </c>
      <c r="C58" s="42" t="n">
        <f aca="false">IF(B58="","",COUNTIFS('Tag Your Cases'!$G$6:$G$505,A58,'Tag Your Cases'!$H$6:$H$505,B58))</f>
        <v>0</v>
      </c>
      <c r="D58" s="43" t="n">
        <f aca="false">IF(OR(B58="",$B$6=0),"",C58/$B$6)</f>
        <v>0</v>
      </c>
      <c r="E58" s="42" t="n">
        <f aca="false">IF(B58="","",COUNTIFS('Tag Your Cases'!$G$6:$G$505,A58,'Tag Your Cases'!$H$6:$H$505,B58,'Tag Your Cases'!$L$6:$L$505,"3 High")+COUNTIFS('Tag Your Cases'!$G$6:$G$505,A58,'Tag Your Cases'!$H$6:$H$505,B58,'Tag Your Cases'!$L$6:$L$505,"4 Critical"))</f>
        <v>0</v>
      </c>
      <c r="F58" s="42" t="n">
        <f aca="false">IF(B58="","",COUNTIFS('Tag Your Cases'!$G$6:$G$505,A58,'Tag Your Cases'!$H$6:$H$505,B58,'Tag Your Cases'!$K$6:$K$505,"Promised action, missed"))</f>
        <v>0</v>
      </c>
      <c r="G58" s="41" t="str">
        <f aca="false">IF(OR(B58="",$B$6=0),"",IF(D58&gt;=0.25,"Too broad: consider splitting",IF(AND($B$6&gt;=200,C58=0),"Never used: merge or retire","")))</f>
        <v/>
      </c>
    </row>
    <row r="59" customFormat="false" ht="15" hidden="false" customHeight="false" outlineLevel="0" collapsed="false">
      <c r="A59" s="41" t="str">
        <f aca="false">IF('Starter Taxonomy'!C36="","",'Starter Taxonomy'!B36)</f>
        <v>Service Experience</v>
      </c>
      <c r="B59" s="41" t="str">
        <f aca="false">IF('Starter Taxonomy'!C36="","",'Starter Taxonomy'!C36)</f>
        <v>Agent tone or courtesy</v>
      </c>
      <c r="C59" s="42" t="n">
        <f aca="false">IF(B59="","",COUNTIFS('Tag Your Cases'!$G$6:$G$505,A59,'Tag Your Cases'!$H$6:$H$505,B59))</f>
        <v>0</v>
      </c>
      <c r="D59" s="43" t="n">
        <f aca="false">IF(OR(B59="",$B$6=0),"",C59/$B$6)</f>
        <v>0</v>
      </c>
      <c r="E59" s="42" t="n">
        <f aca="false">IF(B59="","",COUNTIFS('Tag Your Cases'!$G$6:$G$505,A59,'Tag Your Cases'!$H$6:$H$505,B59,'Tag Your Cases'!$L$6:$L$505,"3 High")+COUNTIFS('Tag Your Cases'!$G$6:$G$505,A59,'Tag Your Cases'!$H$6:$H$505,B59,'Tag Your Cases'!$L$6:$L$505,"4 Critical"))</f>
        <v>0</v>
      </c>
      <c r="F59" s="42" t="n">
        <f aca="false">IF(B59="","",COUNTIFS('Tag Your Cases'!$G$6:$G$505,A59,'Tag Your Cases'!$H$6:$H$505,B59,'Tag Your Cases'!$K$6:$K$505,"Promised action, missed"))</f>
        <v>0</v>
      </c>
      <c r="G59" s="41" t="str">
        <f aca="false">IF(OR(B59="",$B$6=0),"",IF(D59&gt;=0.25,"Too broad: consider splitting",IF(AND($B$6&gt;=200,C59=0),"Never used: merge or retire","")))</f>
        <v/>
      </c>
    </row>
    <row r="60" customFormat="false" ht="15" hidden="false" customHeight="false" outlineLevel="0" collapsed="false">
      <c r="A60" s="41" t="str">
        <f aca="false">IF('Starter Taxonomy'!C37="","",'Starter Taxonomy'!B37)</f>
        <v>Service Experience</v>
      </c>
      <c r="B60" s="41" t="str">
        <f aca="false">IF('Starter Taxonomy'!C37="","",'Starter Taxonomy'!C37)</f>
        <v>Transferred between teams</v>
      </c>
      <c r="C60" s="42" t="n">
        <f aca="false">IF(B60="","",COUNTIFS('Tag Your Cases'!$G$6:$G$505,A60,'Tag Your Cases'!$H$6:$H$505,B60))</f>
        <v>0</v>
      </c>
      <c r="D60" s="43" t="n">
        <f aca="false">IF(OR(B60="",$B$6=0),"",C60/$B$6)</f>
        <v>0</v>
      </c>
      <c r="E60" s="42" t="n">
        <f aca="false">IF(B60="","",COUNTIFS('Tag Your Cases'!$G$6:$G$505,A60,'Tag Your Cases'!$H$6:$H$505,B60,'Tag Your Cases'!$L$6:$L$505,"3 High")+COUNTIFS('Tag Your Cases'!$G$6:$G$505,A60,'Tag Your Cases'!$H$6:$H$505,B60,'Tag Your Cases'!$L$6:$L$505,"4 Critical"))</f>
        <v>0</v>
      </c>
      <c r="F60" s="42" t="n">
        <f aca="false">IF(B60="","",COUNTIFS('Tag Your Cases'!$G$6:$G$505,A60,'Tag Your Cases'!$H$6:$H$505,B60,'Tag Your Cases'!$K$6:$K$505,"Promised action, missed"))</f>
        <v>0</v>
      </c>
      <c r="G60" s="41" t="str">
        <f aca="false">IF(OR(B60="",$B$6=0),"",IF(D60&gt;=0.25,"Too broad: consider splitting",IF(AND($B$6&gt;=200,C60=0),"Never used: merge or retire","")))</f>
        <v/>
      </c>
    </row>
    <row r="61" customFormat="false" ht="15" hidden="false" customHeight="false" outlineLevel="0" collapsed="false">
      <c r="A61" s="41" t="str">
        <f aca="false">IF('Starter Taxonomy'!C38="","",'Starter Taxonomy'!B38)</f>
        <v>Website &amp; Account</v>
      </c>
      <c r="B61" s="41" t="str">
        <f aca="false">IF('Starter Taxonomy'!C38="","",'Starter Taxonomy'!C38)</f>
        <v>Website or checkout problem</v>
      </c>
      <c r="C61" s="42" t="n">
        <f aca="false">IF(B61="","",COUNTIFS('Tag Your Cases'!$G$6:$G$505,A61,'Tag Your Cases'!$H$6:$H$505,B61))</f>
        <v>0</v>
      </c>
      <c r="D61" s="43" t="n">
        <f aca="false">IF(OR(B61="",$B$6=0),"",C61/$B$6)</f>
        <v>0</v>
      </c>
      <c r="E61" s="42" t="n">
        <f aca="false">IF(B61="","",COUNTIFS('Tag Your Cases'!$G$6:$G$505,A61,'Tag Your Cases'!$H$6:$H$505,B61,'Tag Your Cases'!$L$6:$L$505,"3 High")+COUNTIFS('Tag Your Cases'!$G$6:$G$505,A61,'Tag Your Cases'!$H$6:$H$505,B61,'Tag Your Cases'!$L$6:$L$505,"4 Critical"))</f>
        <v>0</v>
      </c>
      <c r="F61" s="42" t="n">
        <f aca="false">IF(B61="","",COUNTIFS('Tag Your Cases'!$G$6:$G$505,A61,'Tag Your Cases'!$H$6:$H$505,B61,'Tag Your Cases'!$K$6:$K$505,"Promised action, missed"))</f>
        <v>0</v>
      </c>
      <c r="G61" s="41" t="str">
        <f aca="false">IF(OR(B61="",$B$6=0),"",IF(D61&gt;=0.25,"Too broad: consider splitting",IF(AND($B$6&gt;=200,C61=0),"Never used: merge or retire","")))</f>
        <v/>
      </c>
    </row>
    <row r="62" customFormat="false" ht="15" hidden="false" customHeight="false" outlineLevel="0" collapsed="false">
      <c r="A62" s="41" t="str">
        <f aca="false">IF('Starter Taxonomy'!C39="","",'Starter Taxonomy'!B39)</f>
        <v>Website &amp; Account</v>
      </c>
      <c r="B62" s="41" t="str">
        <f aca="false">IF('Starter Taxonomy'!C39="","",'Starter Taxonomy'!C39)</f>
        <v>Account or login problem</v>
      </c>
      <c r="C62" s="42" t="n">
        <f aca="false">IF(B62="","",COUNTIFS('Tag Your Cases'!$G$6:$G$505,A62,'Tag Your Cases'!$H$6:$H$505,B62))</f>
        <v>0</v>
      </c>
      <c r="D62" s="43" t="n">
        <f aca="false">IF(OR(B62="",$B$6=0),"",C62/$B$6)</f>
        <v>0</v>
      </c>
      <c r="E62" s="42" t="n">
        <f aca="false">IF(B62="","",COUNTIFS('Tag Your Cases'!$G$6:$G$505,A62,'Tag Your Cases'!$H$6:$H$505,B62,'Tag Your Cases'!$L$6:$L$505,"3 High")+COUNTIFS('Tag Your Cases'!$G$6:$G$505,A62,'Tag Your Cases'!$H$6:$H$505,B62,'Tag Your Cases'!$L$6:$L$505,"4 Critical"))</f>
        <v>0</v>
      </c>
      <c r="F62" s="42" t="n">
        <f aca="false">IF(B62="","",COUNTIFS('Tag Your Cases'!$G$6:$G$505,A62,'Tag Your Cases'!$H$6:$H$505,B62,'Tag Your Cases'!$K$6:$K$505,"Promised action, missed"))</f>
        <v>0</v>
      </c>
      <c r="G62" s="41" t="str">
        <f aca="false">IF(OR(B62="",$B$6=0),"",IF(D62&gt;=0.25,"Too broad: consider splitting",IF(AND($B$6&gt;=200,C62=0),"Never used: merge or retire","")))</f>
        <v/>
      </c>
    </row>
    <row r="63" customFormat="false" ht="15" hidden="false" customHeight="false" outlineLevel="0" collapsed="false">
      <c r="A63" s="41" t="str">
        <f aca="false">IF('Starter Taxonomy'!C40="","",'Starter Taxonomy'!B40)</f>
        <v>Website &amp; Account</v>
      </c>
      <c r="B63" s="41" t="str">
        <f aca="false">IF('Starter Taxonomy'!C40="","",'Starter Taxonomy'!C40)</f>
        <v>Product information missing online</v>
      </c>
      <c r="C63" s="42" t="n">
        <f aca="false">IF(B63="","",COUNTIFS('Tag Your Cases'!$G$6:$G$505,A63,'Tag Your Cases'!$H$6:$H$505,B63))</f>
        <v>0</v>
      </c>
      <c r="D63" s="43" t="n">
        <f aca="false">IF(OR(B63="",$B$6=0),"",C63/$B$6)</f>
        <v>0</v>
      </c>
      <c r="E63" s="42" t="n">
        <f aca="false">IF(B63="","",COUNTIFS('Tag Your Cases'!$G$6:$G$505,A63,'Tag Your Cases'!$H$6:$H$505,B63,'Tag Your Cases'!$L$6:$L$505,"3 High")+COUNTIFS('Tag Your Cases'!$G$6:$G$505,A63,'Tag Your Cases'!$H$6:$H$505,B63,'Tag Your Cases'!$L$6:$L$505,"4 Critical"))</f>
        <v>0</v>
      </c>
      <c r="F63" s="42" t="n">
        <f aca="false">IF(B63="","",COUNTIFS('Tag Your Cases'!$G$6:$G$505,A63,'Tag Your Cases'!$H$6:$H$505,B63,'Tag Your Cases'!$K$6:$K$505,"Promised action, missed"))</f>
        <v>0</v>
      </c>
      <c r="G63" s="41" t="str">
        <f aca="false">IF(OR(B63="",$B$6=0),"",IF(D63&gt;=0.25,"Too broad: consider splitting",IF(AND($B$6&gt;=200,C63=0),"Never used: merge or retire","")))</f>
        <v/>
      </c>
    </row>
    <row r="64" customFormat="false" ht="15" hidden="false" customHeight="false" outlineLevel="0" collapsed="false">
      <c r="A64" s="41" t="str">
        <f aca="false">IF('Starter Taxonomy'!C41="","",'Starter Taxonomy'!B41)</f>
        <v>Praise &amp; Suggestions</v>
      </c>
      <c r="B64" s="41" t="str">
        <f aca="false">IF('Starter Taxonomy'!C41="","",'Starter Taxonomy'!C41)</f>
        <v>Compliment</v>
      </c>
      <c r="C64" s="42" t="n">
        <f aca="false">IF(B64="","",COUNTIFS('Tag Your Cases'!$G$6:$G$505,A64,'Tag Your Cases'!$H$6:$H$505,B64))</f>
        <v>0</v>
      </c>
      <c r="D64" s="43" t="n">
        <f aca="false">IF(OR(B64="",$B$6=0),"",C64/$B$6)</f>
        <v>0</v>
      </c>
      <c r="E64" s="42" t="n">
        <f aca="false">IF(B64="","",COUNTIFS('Tag Your Cases'!$G$6:$G$505,A64,'Tag Your Cases'!$H$6:$H$505,B64,'Tag Your Cases'!$L$6:$L$505,"3 High")+COUNTIFS('Tag Your Cases'!$G$6:$G$505,A64,'Tag Your Cases'!$H$6:$H$505,B64,'Tag Your Cases'!$L$6:$L$505,"4 Critical"))</f>
        <v>0</v>
      </c>
      <c r="F64" s="42" t="n">
        <f aca="false">IF(B64="","",COUNTIFS('Tag Your Cases'!$G$6:$G$505,A64,'Tag Your Cases'!$H$6:$H$505,B64,'Tag Your Cases'!$K$6:$K$505,"Promised action, missed"))</f>
        <v>0</v>
      </c>
      <c r="G64" s="41" t="str">
        <f aca="false">IF(OR(B64="",$B$6=0),"",IF(D64&gt;=0.25,"Too broad: consider splitting",IF(AND($B$6&gt;=200,C64=0),"Never used: merge or retire","")))</f>
        <v/>
      </c>
    </row>
    <row r="65" customFormat="false" ht="15" hidden="false" customHeight="false" outlineLevel="0" collapsed="false">
      <c r="A65" s="41" t="str">
        <f aca="false">IF('Starter Taxonomy'!C42="","",'Starter Taxonomy'!B42)</f>
        <v>Praise &amp; Suggestions</v>
      </c>
      <c r="B65" s="41" t="str">
        <f aca="false">IF('Starter Taxonomy'!C42="","",'Starter Taxonomy'!C42)</f>
        <v>Product or service suggestion</v>
      </c>
      <c r="C65" s="42" t="n">
        <f aca="false">IF(B65="","",COUNTIFS('Tag Your Cases'!$G$6:$G$505,A65,'Tag Your Cases'!$H$6:$H$505,B65))</f>
        <v>0</v>
      </c>
      <c r="D65" s="43" t="n">
        <f aca="false">IF(OR(B65="",$B$6=0),"",C65/$B$6)</f>
        <v>0</v>
      </c>
      <c r="E65" s="42" t="n">
        <f aca="false">IF(B65="","",COUNTIFS('Tag Your Cases'!$G$6:$G$505,A65,'Tag Your Cases'!$H$6:$H$505,B65,'Tag Your Cases'!$L$6:$L$505,"3 High")+COUNTIFS('Tag Your Cases'!$G$6:$G$505,A65,'Tag Your Cases'!$H$6:$H$505,B65,'Tag Your Cases'!$L$6:$L$505,"4 Critical"))</f>
        <v>0</v>
      </c>
      <c r="F65" s="42" t="n">
        <f aca="false">IF(B65="","",COUNTIFS('Tag Your Cases'!$G$6:$G$505,A65,'Tag Your Cases'!$H$6:$H$505,B65,'Tag Your Cases'!$K$6:$K$505,"Promised action, missed"))</f>
        <v>0</v>
      </c>
      <c r="G65" s="41" t="str">
        <f aca="false">IF(OR(B65="",$B$6=0),"",IF(D65&gt;=0.25,"Too broad: consider splitting",IF(AND($B$6&gt;=200,C65=0),"Never used: merge or retire","")))</f>
        <v/>
      </c>
    </row>
    <row r="66" customFormat="false" ht="15" hidden="false" customHeight="false" outlineLevel="0" collapsed="false">
      <c r="A66" s="41" t="str">
        <f aca="false">IF('Starter Taxonomy'!C43="","",'Starter Taxonomy'!B43)</f>
        <v>Other</v>
      </c>
      <c r="B66" s="41" t="str">
        <f aca="false">IF('Starter Taxonomy'!C43="","",'Starter Taxonomy'!C43)</f>
        <v>Other (needs review)</v>
      </c>
      <c r="C66" s="42" t="n">
        <f aca="false">IF(B66="","",COUNTIFS('Tag Your Cases'!$G$6:$G$505,A66,'Tag Your Cases'!$H$6:$H$505,B66))</f>
        <v>0</v>
      </c>
      <c r="D66" s="43" t="n">
        <f aca="false">IF(OR(B66="",$B$6=0),"",C66/$B$6)</f>
        <v>0</v>
      </c>
      <c r="E66" s="42" t="n">
        <f aca="false">IF(B66="","",COUNTIFS('Tag Your Cases'!$G$6:$G$505,A66,'Tag Your Cases'!$H$6:$H$505,B66,'Tag Your Cases'!$L$6:$L$505,"3 High")+COUNTIFS('Tag Your Cases'!$G$6:$G$505,A66,'Tag Your Cases'!$H$6:$H$505,B66,'Tag Your Cases'!$L$6:$L$505,"4 Critical"))</f>
        <v>0</v>
      </c>
      <c r="F66" s="42" t="n">
        <f aca="false">IF(B66="","",COUNTIFS('Tag Your Cases'!$G$6:$G$505,A66,'Tag Your Cases'!$H$6:$H$505,B66,'Tag Your Cases'!$K$6:$K$505,"Promised action, missed"))</f>
        <v>0</v>
      </c>
      <c r="G66" s="41" t="str">
        <f aca="false">IF(OR(B66="",$B$6=0),"",IF(D66&gt;=0.25,"Too broad: consider splitting",IF(AND($B$6&gt;=200,C66=0),"Never used: merge or retire","")))</f>
        <v/>
      </c>
    </row>
    <row r="67" customFormat="false" ht="15" hidden="false" customHeight="false" outlineLevel="0" collapsed="false">
      <c r="A67" s="41" t="str">
        <f aca="false">IF('Starter Taxonomy'!C44="","",'Starter Taxonomy'!B44)</f>
        <v/>
      </c>
      <c r="B67" s="41" t="str">
        <f aca="false">IF('Starter Taxonomy'!C44="","",'Starter Taxonomy'!C44)</f>
        <v/>
      </c>
      <c r="C67" s="42" t="str">
        <f aca="false">IF(B67="","",COUNTIFS('Tag Your Cases'!$G$6:$G$505,A67,'Tag Your Cases'!$H$6:$H$505,B67))</f>
        <v/>
      </c>
      <c r="D67" s="43" t="str">
        <f aca="false">IF(OR(B67="",$B$6=0),"",C67/$B$6)</f>
        <v/>
      </c>
      <c r="E67" s="42" t="str">
        <f aca="false">IF(B67="","",COUNTIFS('Tag Your Cases'!$G$6:$G$505,A67,'Tag Your Cases'!$H$6:$H$505,B67,'Tag Your Cases'!$L$6:$L$505,"3 High")+COUNTIFS('Tag Your Cases'!$G$6:$G$505,A67,'Tag Your Cases'!$H$6:$H$505,B67,'Tag Your Cases'!$L$6:$L$505,"4 Critical"))</f>
        <v/>
      </c>
      <c r="F67" s="42" t="str">
        <f aca="false">IF(B67="","",COUNTIFS('Tag Your Cases'!$G$6:$G$505,A67,'Tag Your Cases'!$H$6:$H$505,B67,'Tag Your Cases'!$K$6:$K$505,"Promised action, missed"))</f>
        <v/>
      </c>
      <c r="G67" s="41" t="str">
        <f aca="false">IF(OR(B67="",$B$6=0),"",IF(D67&gt;=0.25,"Too broad: consider splitting",IF(AND($B$6&gt;=200,C67=0),"Never used: merge or retire","")))</f>
        <v/>
      </c>
    </row>
    <row r="68" customFormat="false" ht="15" hidden="false" customHeight="false" outlineLevel="0" collapsed="false">
      <c r="A68" s="41" t="str">
        <f aca="false">IF('Starter Taxonomy'!C45="","",'Starter Taxonomy'!B45)</f>
        <v/>
      </c>
      <c r="B68" s="41" t="str">
        <f aca="false">IF('Starter Taxonomy'!C45="","",'Starter Taxonomy'!C45)</f>
        <v/>
      </c>
      <c r="C68" s="42" t="str">
        <f aca="false">IF(B68="","",COUNTIFS('Tag Your Cases'!$G$6:$G$505,A68,'Tag Your Cases'!$H$6:$H$505,B68))</f>
        <v/>
      </c>
      <c r="D68" s="43" t="str">
        <f aca="false">IF(OR(B68="",$B$6=0),"",C68/$B$6)</f>
        <v/>
      </c>
      <c r="E68" s="42" t="str">
        <f aca="false">IF(B68="","",COUNTIFS('Tag Your Cases'!$G$6:$G$505,A68,'Tag Your Cases'!$H$6:$H$505,B68,'Tag Your Cases'!$L$6:$L$505,"3 High")+COUNTIFS('Tag Your Cases'!$G$6:$G$505,A68,'Tag Your Cases'!$H$6:$H$505,B68,'Tag Your Cases'!$L$6:$L$505,"4 Critical"))</f>
        <v/>
      </c>
      <c r="F68" s="42" t="str">
        <f aca="false">IF(B68="","",COUNTIFS('Tag Your Cases'!$G$6:$G$505,A68,'Tag Your Cases'!$H$6:$H$505,B68,'Tag Your Cases'!$K$6:$K$505,"Promised action, missed"))</f>
        <v/>
      </c>
      <c r="G68" s="41" t="str">
        <f aca="false">IF(OR(B68="",$B$6=0),"",IF(D68&gt;=0.25,"Too broad: consider splitting",IF(AND($B$6&gt;=200,C68=0),"Never used: merge or retire","")))</f>
        <v/>
      </c>
    </row>
    <row r="69" customFormat="false" ht="15" hidden="false" customHeight="false" outlineLevel="0" collapsed="false">
      <c r="A69" s="41" t="str">
        <f aca="false">IF('Starter Taxonomy'!C46="","",'Starter Taxonomy'!B46)</f>
        <v/>
      </c>
      <c r="B69" s="41" t="str">
        <f aca="false">IF('Starter Taxonomy'!C46="","",'Starter Taxonomy'!C46)</f>
        <v/>
      </c>
      <c r="C69" s="42" t="str">
        <f aca="false">IF(B69="","",COUNTIFS('Tag Your Cases'!$G$6:$G$505,A69,'Tag Your Cases'!$H$6:$H$505,B69))</f>
        <v/>
      </c>
      <c r="D69" s="43" t="str">
        <f aca="false">IF(OR(B69="",$B$6=0),"",C69/$B$6)</f>
        <v/>
      </c>
      <c r="E69" s="42" t="str">
        <f aca="false">IF(B69="","",COUNTIFS('Tag Your Cases'!$G$6:$G$505,A69,'Tag Your Cases'!$H$6:$H$505,B69,'Tag Your Cases'!$L$6:$L$505,"3 High")+COUNTIFS('Tag Your Cases'!$G$6:$G$505,A69,'Tag Your Cases'!$H$6:$H$505,B69,'Tag Your Cases'!$L$6:$L$505,"4 Critical"))</f>
        <v/>
      </c>
      <c r="F69" s="42" t="str">
        <f aca="false">IF(B69="","",COUNTIFS('Tag Your Cases'!$G$6:$G$505,A69,'Tag Your Cases'!$H$6:$H$505,B69,'Tag Your Cases'!$K$6:$K$505,"Promised action, missed"))</f>
        <v/>
      </c>
      <c r="G69" s="41" t="str">
        <f aca="false">IF(OR(B69="",$B$6=0),"",IF(D69&gt;=0.25,"Too broad: consider splitting",IF(AND($B$6&gt;=200,C69=0),"Never used: merge or retire","")))</f>
        <v/>
      </c>
    </row>
    <row r="70" customFormat="false" ht="15" hidden="false" customHeight="false" outlineLevel="0" collapsed="false">
      <c r="A70" s="41" t="str">
        <f aca="false">IF('Starter Taxonomy'!C47="","",'Starter Taxonomy'!B47)</f>
        <v/>
      </c>
      <c r="B70" s="41" t="str">
        <f aca="false">IF('Starter Taxonomy'!C47="","",'Starter Taxonomy'!C47)</f>
        <v/>
      </c>
      <c r="C70" s="42" t="str">
        <f aca="false">IF(B70="","",COUNTIFS('Tag Your Cases'!$G$6:$G$505,A70,'Tag Your Cases'!$H$6:$H$505,B70))</f>
        <v/>
      </c>
      <c r="D70" s="43" t="str">
        <f aca="false">IF(OR(B70="",$B$6=0),"",C70/$B$6)</f>
        <v/>
      </c>
      <c r="E70" s="42" t="str">
        <f aca="false">IF(B70="","",COUNTIFS('Tag Your Cases'!$G$6:$G$505,A70,'Tag Your Cases'!$H$6:$H$505,B70,'Tag Your Cases'!$L$6:$L$505,"3 High")+COUNTIFS('Tag Your Cases'!$G$6:$G$505,A70,'Tag Your Cases'!$H$6:$H$505,B70,'Tag Your Cases'!$L$6:$L$505,"4 Critical"))</f>
        <v/>
      </c>
      <c r="F70" s="42" t="str">
        <f aca="false">IF(B70="","",COUNTIFS('Tag Your Cases'!$G$6:$G$505,A70,'Tag Your Cases'!$H$6:$H$505,B70,'Tag Your Cases'!$K$6:$K$505,"Promised action, missed"))</f>
        <v/>
      </c>
      <c r="G70" s="41" t="str">
        <f aca="false">IF(OR(B70="",$B$6=0),"",IF(D70&gt;=0.25,"Too broad: consider splitting",IF(AND($B$6&gt;=200,C70=0),"Never used: merge or retire","")))</f>
        <v/>
      </c>
    </row>
    <row r="71" customFormat="false" ht="15" hidden="false" customHeight="false" outlineLevel="0" collapsed="false">
      <c r="A71" s="41" t="str">
        <f aca="false">IF('Starter Taxonomy'!C48="","",'Starter Taxonomy'!B48)</f>
        <v/>
      </c>
      <c r="B71" s="41" t="str">
        <f aca="false">IF('Starter Taxonomy'!C48="","",'Starter Taxonomy'!C48)</f>
        <v/>
      </c>
      <c r="C71" s="42" t="str">
        <f aca="false">IF(B71="","",COUNTIFS('Tag Your Cases'!$G$6:$G$505,A71,'Tag Your Cases'!$H$6:$H$505,B71))</f>
        <v/>
      </c>
      <c r="D71" s="43" t="str">
        <f aca="false">IF(OR(B71="",$B$6=0),"",C71/$B$6)</f>
        <v/>
      </c>
      <c r="E71" s="42" t="str">
        <f aca="false">IF(B71="","",COUNTIFS('Tag Your Cases'!$G$6:$G$505,A71,'Tag Your Cases'!$H$6:$H$505,B71,'Tag Your Cases'!$L$6:$L$505,"3 High")+COUNTIFS('Tag Your Cases'!$G$6:$G$505,A71,'Tag Your Cases'!$H$6:$H$505,B71,'Tag Your Cases'!$L$6:$L$505,"4 Critical"))</f>
        <v/>
      </c>
      <c r="F71" s="42" t="str">
        <f aca="false">IF(B71="","",COUNTIFS('Tag Your Cases'!$G$6:$G$505,A71,'Tag Your Cases'!$H$6:$H$505,B71,'Tag Your Cases'!$K$6:$K$505,"Promised action, missed"))</f>
        <v/>
      </c>
      <c r="G71" s="41" t="str">
        <f aca="false">IF(OR(B71="",$B$6=0),"",IF(D71&gt;=0.25,"Too broad: consider splitting",IF(AND($B$6&gt;=200,C71=0),"Never used: merge or retire","")))</f>
        <v/>
      </c>
    </row>
    <row r="72" customFormat="false" ht="15" hidden="false" customHeight="false" outlineLevel="0" collapsed="false">
      <c r="A72" s="41" t="str">
        <f aca="false">IF('Starter Taxonomy'!C49="","",'Starter Taxonomy'!B49)</f>
        <v/>
      </c>
      <c r="B72" s="41" t="str">
        <f aca="false">IF('Starter Taxonomy'!C49="","",'Starter Taxonomy'!C49)</f>
        <v/>
      </c>
      <c r="C72" s="42" t="str">
        <f aca="false">IF(B72="","",COUNTIFS('Tag Your Cases'!$G$6:$G$505,A72,'Tag Your Cases'!$H$6:$H$505,B72))</f>
        <v/>
      </c>
      <c r="D72" s="43" t="str">
        <f aca="false">IF(OR(B72="",$B$6=0),"",C72/$B$6)</f>
        <v/>
      </c>
      <c r="E72" s="42" t="str">
        <f aca="false">IF(B72="","",COUNTIFS('Tag Your Cases'!$G$6:$G$505,A72,'Tag Your Cases'!$H$6:$H$505,B72,'Tag Your Cases'!$L$6:$L$505,"3 High")+COUNTIFS('Tag Your Cases'!$G$6:$G$505,A72,'Tag Your Cases'!$H$6:$H$505,B72,'Tag Your Cases'!$L$6:$L$505,"4 Critical"))</f>
        <v/>
      </c>
      <c r="F72" s="42" t="str">
        <f aca="false">IF(B72="","",COUNTIFS('Tag Your Cases'!$G$6:$G$505,A72,'Tag Your Cases'!$H$6:$H$505,B72,'Tag Your Cases'!$K$6:$K$505,"Promised action, missed"))</f>
        <v/>
      </c>
      <c r="G72" s="41" t="str">
        <f aca="false">IF(OR(B72="",$B$6=0),"",IF(D72&gt;=0.25,"Too broad: consider splitting",IF(AND($B$6&gt;=200,C72=0),"Never used: merge or retire","")))</f>
        <v/>
      </c>
    </row>
    <row r="73" customFormat="false" ht="15" hidden="false" customHeight="false" outlineLevel="0" collapsed="false">
      <c r="A73" s="41" t="str">
        <f aca="false">IF('Starter Taxonomy'!C50="","",'Starter Taxonomy'!B50)</f>
        <v/>
      </c>
      <c r="B73" s="41" t="str">
        <f aca="false">IF('Starter Taxonomy'!C50="","",'Starter Taxonomy'!C50)</f>
        <v/>
      </c>
      <c r="C73" s="42" t="str">
        <f aca="false">IF(B73="","",COUNTIFS('Tag Your Cases'!$G$6:$G$505,A73,'Tag Your Cases'!$H$6:$H$505,B73))</f>
        <v/>
      </c>
      <c r="D73" s="43" t="str">
        <f aca="false">IF(OR(B73="",$B$6=0),"",C73/$B$6)</f>
        <v/>
      </c>
      <c r="E73" s="42" t="str">
        <f aca="false">IF(B73="","",COUNTIFS('Tag Your Cases'!$G$6:$G$505,A73,'Tag Your Cases'!$H$6:$H$505,B73,'Tag Your Cases'!$L$6:$L$505,"3 High")+COUNTIFS('Tag Your Cases'!$G$6:$G$505,A73,'Tag Your Cases'!$H$6:$H$505,B73,'Tag Your Cases'!$L$6:$L$505,"4 Critical"))</f>
        <v/>
      </c>
      <c r="F73" s="42" t="str">
        <f aca="false">IF(B73="","",COUNTIFS('Tag Your Cases'!$G$6:$G$505,A73,'Tag Your Cases'!$H$6:$H$505,B73,'Tag Your Cases'!$K$6:$K$505,"Promised action, missed"))</f>
        <v/>
      </c>
      <c r="G73" s="41" t="str">
        <f aca="false">IF(OR(B73="",$B$6=0),"",IF(D73&gt;=0.25,"Too broad: consider splitting",IF(AND($B$6&gt;=200,C73=0),"Never used: merge or retire","")))</f>
        <v/>
      </c>
    </row>
    <row r="74" customFormat="false" ht="15" hidden="false" customHeight="false" outlineLevel="0" collapsed="false">
      <c r="A74" s="41" t="str">
        <f aca="false">IF('Starter Taxonomy'!C51="","",'Starter Taxonomy'!B51)</f>
        <v/>
      </c>
      <c r="B74" s="41" t="str">
        <f aca="false">IF('Starter Taxonomy'!C51="","",'Starter Taxonomy'!C51)</f>
        <v/>
      </c>
      <c r="C74" s="42" t="str">
        <f aca="false">IF(B74="","",COUNTIFS('Tag Your Cases'!$G$6:$G$505,A74,'Tag Your Cases'!$H$6:$H$505,B74))</f>
        <v/>
      </c>
      <c r="D74" s="43" t="str">
        <f aca="false">IF(OR(B74="",$B$6=0),"",C74/$B$6)</f>
        <v/>
      </c>
      <c r="E74" s="42" t="str">
        <f aca="false">IF(B74="","",COUNTIFS('Tag Your Cases'!$G$6:$G$505,A74,'Tag Your Cases'!$H$6:$H$505,B74,'Tag Your Cases'!$L$6:$L$505,"3 High")+COUNTIFS('Tag Your Cases'!$G$6:$G$505,A74,'Tag Your Cases'!$H$6:$H$505,B74,'Tag Your Cases'!$L$6:$L$505,"4 Critical"))</f>
        <v/>
      </c>
      <c r="F74" s="42" t="str">
        <f aca="false">IF(B74="","",COUNTIFS('Tag Your Cases'!$G$6:$G$505,A74,'Tag Your Cases'!$H$6:$H$505,B74,'Tag Your Cases'!$K$6:$K$505,"Promised action, missed"))</f>
        <v/>
      </c>
      <c r="G74" s="41" t="str">
        <f aca="false">IF(OR(B74="",$B$6=0),"",IF(D74&gt;=0.25,"Too broad: consider splitting",IF(AND($B$6&gt;=200,C74=0),"Never used: merge or retire","")))</f>
        <v/>
      </c>
    </row>
    <row r="75" customFormat="false" ht="15" hidden="false" customHeight="false" outlineLevel="0" collapsed="false">
      <c r="A75" s="41" t="str">
        <f aca="false">IF('Starter Taxonomy'!C52="","",'Starter Taxonomy'!B52)</f>
        <v/>
      </c>
      <c r="B75" s="41" t="str">
        <f aca="false">IF('Starter Taxonomy'!C52="","",'Starter Taxonomy'!C52)</f>
        <v/>
      </c>
      <c r="C75" s="42" t="str">
        <f aca="false">IF(B75="","",COUNTIFS('Tag Your Cases'!$G$6:$G$505,A75,'Tag Your Cases'!$H$6:$H$505,B75))</f>
        <v/>
      </c>
      <c r="D75" s="43" t="str">
        <f aca="false">IF(OR(B75="",$B$6=0),"",C75/$B$6)</f>
        <v/>
      </c>
      <c r="E75" s="42" t="str">
        <f aca="false">IF(B75="","",COUNTIFS('Tag Your Cases'!$G$6:$G$505,A75,'Tag Your Cases'!$H$6:$H$505,B75,'Tag Your Cases'!$L$6:$L$505,"3 High")+COUNTIFS('Tag Your Cases'!$G$6:$G$505,A75,'Tag Your Cases'!$H$6:$H$505,B75,'Tag Your Cases'!$L$6:$L$505,"4 Critical"))</f>
        <v/>
      </c>
      <c r="F75" s="42" t="str">
        <f aca="false">IF(B75="","",COUNTIFS('Tag Your Cases'!$G$6:$G$505,A75,'Tag Your Cases'!$H$6:$H$505,B75,'Tag Your Cases'!$K$6:$K$505,"Promised action, missed"))</f>
        <v/>
      </c>
      <c r="G75" s="41" t="str">
        <f aca="false">IF(OR(B75="",$B$6=0),"",IF(D75&gt;=0.25,"Too broad: consider splitting",IF(AND($B$6&gt;=200,C75=0),"Never used: merge or retire","")))</f>
        <v/>
      </c>
    </row>
    <row r="76" customFormat="false" ht="15" hidden="false" customHeight="false" outlineLevel="0" collapsed="false">
      <c r="A76" s="41" t="str">
        <f aca="false">IF('Starter Taxonomy'!C53="","",'Starter Taxonomy'!B53)</f>
        <v/>
      </c>
      <c r="B76" s="41" t="str">
        <f aca="false">IF('Starter Taxonomy'!C53="","",'Starter Taxonomy'!C53)</f>
        <v/>
      </c>
      <c r="C76" s="42" t="str">
        <f aca="false">IF(B76="","",COUNTIFS('Tag Your Cases'!$G$6:$G$505,A76,'Tag Your Cases'!$H$6:$H$505,B76))</f>
        <v/>
      </c>
      <c r="D76" s="43" t="str">
        <f aca="false">IF(OR(B76="",$B$6=0),"",C76/$B$6)</f>
        <v/>
      </c>
      <c r="E76" s="42" t="str">
        <f aca="false">IF(B76="","",COUNTIFS('Tag Your Cases'!$G$6:$G$505,A76,'Tag Your Cases'!$H$6:$H$505,B76,'Tag Your Cases'!$L$6:$L$505,"3 High")+COUNTIFS('Tag Your Cases'!$G$6:$G$505,A76,'Tag Your Cases'!$H$6:$H$505,B76,'Tag Your Cases'!$L$6:$L$505,"4 Critical"))</f>
        <v/>
      </c>
      <c r="F76" s="42" t="str">
        <f aca="false">IF(B76="","",COUNTIFS('Tag Your Cases'!$G$6:$G$505,A76,'Tag Your Cases'!$H$6:$H$505,B76,'Tag Your Cases'!$K$6:$K$505,"Promised action, missed"))</f>
        <v/>
      </c>
      <c r="G76" s="41" t="str">
        <f aca="false">IF(OR(B76="",$B$6=0),"",IF(D76&gt;=0.25,"Too broad: consider splitting",IF(AND($B$6&gt;=200,C76=0),"Never used: merge or retire","")))</f>
        <v/>
      </c>
    </row>
    <row r="77" customFormat="false" ht="15" hidden="false" customHeight="false" outlineLevel="0" collapsed="false">
      <c r="A77" s="41" t="str">
        <f aca="false">IF('Starter Taxonomy'!C54="","",'Starter Taxonomy'!B54)</f>
        <v/>
      </c>
      <c r="B77" s="41" t="str">
        <f aca="false">IF('Starter Taxonomy'!C54="","",'Starter Taxonomy'!C54)</f>
        <v/>
      </c>
      <c r="C77" s="42" t="str">
        <f aca="false">IF(B77="","",COUNTIFS('Tag Your Cases'!$G$6:$G$505,A77,'Tag Your Cases'!$H$6:$H$505,B77))</f>
        <v/>
      </c>
      <c r="D77" s="43" t="str">
        <f aca="false">IF(OR(B77="",$B$6=0),"",C77/$B$6)</f>
        <v/>
      </c>
      <c r="E77" s="42" t="str">
        <f aca="false">IF(B77="","",COUNTIFS('Tag Your Cases'!$G$6:$G$505,A77,'Tag Your Cases'!$H$6:$H$505,B77,'Tag Your Cases'!$L$6:$L$505,"3 High")+COUNTIFS('Tag Your Cases'!$G$6:$G$505,A77,'Tag Your Cases'!$H$6:$H$505,B77,'Tag Your Cases'!$L$6:$L$505,"4 Critical"))</f>
        <v/>
      </c>
      <c r="F77" s="42" t="str">
        <f aca="false">IF(B77="","",COUNTIFS('Tag Your Cases'!$G$6:$G$505,A77,'Tag Your Cases'!$H$6:$H$505,B77,'Tag Your Cases'!$K$6:$K$505,"Promised action, missed"))</f>
        <v/>
      </c>
      <c r="G77" s="41" t="str">
        <f aca="false">IF(OR(B77="",$B$6=0),"",IF(D77&gt;=0.25,"Too broad: consider splitting",IF(AND($B$6&gt;=200,C77=0),"Never used: merge or retire","")))</f>
        <v/>
      </c>
    </row>
    <row r="78" customFormat="false" ht="15" hidden="false" customHeight="false" outlineLevel="0" collapsed="false">
      <c r="A78" s="41" t="str">
        <f aca="false">IF('Starter Taxonomy'!C55="","",'Starter Taxonomy'!B55)</f>
        <v/>
      </c>
      <c r="B78" s="41" t="str">
        <f aca="false">IF('Starter Taxonomy'!C55="","",'Starter Taxonomy'!C55)</f>
        <v/>
      </c>
      <c r="C78" s="42" t="str">
        <f aca="false">IF(B78="","",COUNTIFS('Tag Your Cases'!$G$6:$G$505,A78,'Tag Your Cases'!$H$6:$H$505,B78))</f>
        <v/>
      </c>
      <c r="D78" s="43" t="str">
        <f aca="false">IF(OR(B78="",$B$6=0),"",C78/$B$6)</f>
        <v/>
      </c>
      <c r="E78" s="42" t="str">
        <f aca="false">IF(B78="","",COUNTIFS('Tag Your Cases'!$G$6:$G$505,A78,'Tag Your Cases'!$H$6:$H$505,B78,'Tag Your Cases'!$L$6:$L$505,"3 High")+COUNTIFS('Tag Your Cases'!$G$6:$G$505,A78,'Tag Your Cases'!$H$6:$H$505,B78,'Tag Your Cases'!$L$6:$L$505,"4 Critical"))</f>
        <v/>
      </c>
      <c r="F78" s="42" t="str">
        <f aca="false">IF(B78="","",COUNTIFS('Tag Your Cases'!$G$6:$G$505,A78,'Tag Your Cases'!$H$6:$H$505,B78,'Tag Your Cases'!$K$6:$K$505,"Promised action, missed"))</f>
        <v/>
      </c>
      <c r="G78" s="41" t="str">
        <f aca="false">IF(OR(B78="",$B$6=0),"",IF(D78&gt;=0.25,"Too broad: consider splitting",IF(AND($B$6&gt;=200,C78=0),"Never used: merge or retire","")))</f>
        <v/>
      </c>
    </row>
    <row r="79" customFormat="false" ht="15" hidden="false" customHeight="false" outlineLevel="0" collapsed="false">
      <c r="A79" s="41" t="str">
        <f aca="false">IF('Starter Taxonomy'!C56="","",'Starter Taxonomy'!B56)</f>
        <v/>
      </c>
      <c r="B79" s="41" t="str">
        <f aca="false">IF('Starter Taxonomy'!C56="","",'Starter Taxonomy'!C56)</f>
        <v/>
      </c>
      <c r="C79" s="42" t="str">
        <f aca="false">IF(B79="","",COUNTIFS('Tag Your Cases'!$G$6:$G$505,A79,'Tag Your Cases'!$H$6:$H$505,B79))</f>
        <v/>
      </c>
      <c r="D79" s="43" t="str">
        <f aca="false">IF(OR(B79="",$B$6=0),"",C79/$B$6)</f>
        <v/>
      </c>
      <c r="E79" s="42" t="str">
        <f aca="false">IF(B79="","",COUNTIFS('Tag Your Cases'!$G$6:$G$505,A79,'Tag Your Cases'!$H$6:$H$505,B79,'Tag Your Cases'!$L$6:$L$505,"3 High")+COUNTIFS('Tag Your Cases'!$G$6:$G$505,A79,'Tag Your Cases'!$H$6:$H$505,B79,'Tag Your Cases'!$L$6:$L$505,"4 Critical"))</f>
        <v/>
      </c>
      <c r="F79" s="42" t="str">
        <f aca="false">IF(B79="","",COUNTIFS('Tag Your Cases'!$G$6:$G$505,A79,'Tag Your Cases'!$H$6:$H$505,B79,'Tag Your Cases'!$K$6:$K$505,"Promised action, missed"))</f>
        <v/>
      </c>
      <c r="G79" s="41" t="str">
        <f aca="false">IF(OR(B79="",$B$6=0),"",IF(D79&gt;=0.25,"Too broad: consider splitting",IF(AND($B$6&gt;=200,C79=0),"Never used: merge or retire","")))</f>
        <v/>
      </c>
    </row>
    <row r="80" customFormat="false" ht="15" hidden="false" customHeight="false" outlineLevel="0" collapsed="false">
      <c r="A80" s="41" t="str">
        <f aca="false">IF('Starter Taxonomy'!C57="","",'Starter Taxonomy'!B57)</f>
        <v/>
      </c>
      <c r="B80" s="41" t="str">
        <f aca="false">IF('Starter Taxonomy'!C57="","",'Starter Taxonomy'!C57)</f>
        <v/>
      </c>
      <c r="C80" s="42" t="str">
        <f aca="false">IF(B80="","",COUNTIFS('Tag Your Cases'!$G$6:$G$505,A80,'Tag Your Cases'!$H$6:$H$505,B80))</f>
        <v/>
      </c>
      <c r="D80" s="43" t="str">
        <f aca="false">IF(OR(B80="",$B$6=0),"",C80/$B$6)</f>
        <v/>
      </c>
      <c r="E80" s="42" t="str">
        <f aca="false">IF(B80="","",COUNTIFS('Tag Your Cases'!$G$6:$G$505,A80,'Tag Your Cases'!$H$6:$H$505,B80,'Tag Your Cases'!$L$6:$L$505,"3 High")+COUNTIFS('Tag Your Cases'!$G$6:$G$505,A80,'Tag Your Cases'!$H$6:$H$505,B80,'Tag Your Cases'!$L$6:$L$505,"4 Critical"))</f>
        <v/>
      </c>
      <c r="F80" s="42" t="str">
        <f aca="false">IF(B80="","",COUNTIFS('Tag Your Cases'!$G$6:$G$505,A80,'Tag Your Cases'!$H$6:$H$505,B80,'Tag Your Cases'!$K$6:$K$505,"Promised action, missed"))</f>
        <v/>
      </c>
      <c r="G80" s="41" t="str">
        <f aca="false">IF(OR(B80="",$B$6=0),"",IF(D80&gt;=0.25,"Too broad: consider splitting",IF(AND($B$6&gt;=200,C80=0),"Never used: merge or retire","")))</f>
        <v/>
      </c>
    </row>
    <row r="81" customFormat="false" ht="15" hidden="false" customHeight="false" outlineLevel="0" collapsed="false">
      <c r="A81" s="41" t="str">
        <f aca="false">IF('Starter Taxonomy'!C58="","",'Starter Taxonomy'!B58)</f>
        <v/>
      </c>
      <c r="B81" s="41" t="str">
        <f aca="false">IF('Starter Taxonomy'!C58="","",'Starter Taxonomy'!C58)</f>
        <v/>
      </c>
      <c r="C81" s="42" t="str">
        <f aca="false">IF(B81="","",COUNTIFS('Tag Your Cases'!$G$6:$G$505,A81,'Tag Your Cases'!$H$6:$H$505,B81))</f>
        <v/>
      </c>
      <c r="D81" s="43" t="str">
        <f aca="false">IF(OR(B81="",$B$6=0),"",C81/$B$6)</f>
        <v/>
      </c>
      <c r="E81" s="42" t="str">
        <f aca="false">IF(B81="","",COUNTIFS('Tag Your Cases'!$G$6:$G$505,A81,'Tag Your Cases'!$H$6:$H$505,B81,'Tag Your Cases'!$L$6:$L$505,"3 High")+COUNTIFS('Tag Your Cases'!$G$6:$G$505,A81,'Tag Your Cases'!$H$6:$H$505,B81,'Tag Your Cases'!$L$6:$L$505,"4 Critical"))</f>
        <v/>
      </c>
      <c r="F81" s="42" t="str">
        <f aca="false">IF(B81="","",COUNTIFS('Tag Your Cases'!$G$6:$G$505,A81,'Tag Your Cases'!$H$6:$H$505,B81,'Tag Your Cases'!$K$6:$K$505,"Promised action, missed"))</f>
        <v/>
      </c>
      <c r="G81" s="41" t="str">
        <f aca="false">IF(OR(B81="",$B$6=0),"",IF(D81&gt;=0.25,"Too broad: consider splitting",IF(AND($B$6&gt;=200,C81=0),"Never used: merge or retire","")))</f>
        <v/>
      </c>
    </row>
    <row r="82" customFormat="false" ht="15" hidden="false" customHeight="false" outlineLevel="0" collapsed="false">
      <c r="A82" s="41" t="str">
        <f aca="false">IF('Starter Taxonomy'!C59="","",'Starter Taxonomy'!B59)</f>
        <v/>
      </c>
      <c r="B82" s="41" t="str">
        <f aca="false">IF('Starter Taxonomy'!C59="","",'Starter Taxonomy'!C59)</f>
        <v/>
      </c>
      <c r="C82" s="42" t="str">
        <f aca="false">IF(B82="","",COUNTIFS('Tag Your Cases'!$G$6:$G$505,A82,'Tag Your Cases'!$H$6:$H$505,B82))</f>
        <v/>
      </c>
      <c r="D82" s="43" t="str">
        <f aca="false">IF(OR(B82="",$B$6=0),"",C82/$B$6)</f>
        <v/>
      </c>
      <c r="E82" s="42" t="str">
        <f aca="false">IF(B82="","",COUNTIFS('Tag Your Cases'!$G$6:$G$505,A82,'Tag Your Cases'!$H$6:$H$505,B82,'Tag Your Cases'!$L$6:$L$505,"3 High")+COUNTIFS('Tag Your Cases'!$G$6:$G$505,A82,'Tag Your Cases'!$H$6:$H$505,B82,'Tag Your Cases'!$L$6:$L$505,"4 Critical"))</f>
        <v/>
      </c>
      <c r="F82" s="42" t="str">
        <f aca="false">IF(B82="","",COUNTIFS('Tag Your Cases'!$G$6:$G$505,A82,'Tag Your Cases'!$H$6:$H$505,B82,'Tag Your Cases'!$K$6:$K$505,"Promised action, missed"))</f>
        <v/>
      </c>
      <c r="G82" s="41" t="str">
        <f aca="false">IF(OR(B82="",$B$6=0),"",IF(D82&gt;=0.25,"Too broad: consider splitting",IF(AND($B$6&gt;=200,C82=0),"Never used: merge or retire","")))</f>
        <v/>
      </c>
    </row>
    <row r="83" customFormat="false" ht="15" hidden="false" customHeight="false" outlineLevel="0" collapsed="false">
      <c r="A83" s="41" t="str">
        <f aca="false">IF('Starter Taxonomy'!C60="","",'Starter Taxonomy'!B60)</f>
        <v/>
      </c>
      <c r="B83" s="41" t="str">
        <f aca="false">IF('Starter Taxonomy'!C60="","",'Starter Taxonomy'!C60)</f>
        <v/>
      </c>
      <c r="C83" s="42" t="str">
        <f aca="false">IF(B83="","",COUNTIFS('Tag Your Cases'!$G$6:$G$505,A83,'Tag Your Cases'!$H$6:$H$505,B83))</f>
        <v/>
      </c>
      <c r="D83" s="43" t="str">
        <f aca="false">IF(OR(B83="",$B$6=0),"",C83/$B$6)</f>
        <v/>
      </c>
      <c r="E83" s="42" t="str">
        <f aca="false">IF(B83="","",COUNTIFS('Tag Your Cases'!$G$6:$G$505,A83,'Tag Your Cases'!$H$6:$H$505,B83,'Tag Your Cases'!$L$6:$L$505,"3 High")+COUNTIFS('Tag Your Cases'!$G$6:$G$505,A83,'Tag Your Cases'!$H$6:$H$505,B83,'Tag Your Cases'!$L$6:$L$505,"4 Critical"))</f>
        <v/>
      </c>
      <c r="F83" s="42" t="str">
        <f aca="false">IF(B83="","",COUNTIFS('Tag Your Cases'!$G$6:$G$505,A83,'Tag Your Cases'!$H$6:$H$505,B83,'Tag Your Cases'!$K$6:$K$505,"Promised action, missed"))</f>
        <v/>
      </c>
      <c r="G83" s="41" t="str">
        <f aca="false">IF(OR(B83="",$B$6=0),"",IF(D83&gt;=0.25,"Too broad: consider splitting",IF(AND($B$6&gt;=200,C83=0),"Never used: merge or retire","")))</f>
        <v/>
      </c>
    </row>
    <row r="84" customFormat="false" ht="15" hidden="false" customHeight="false" outlineLevel="0" collapsed="false">
      <c r="A84" s="41" t="str">
        <f aca="false">IF('Starter Taxonomy'!C61="","",'Starter Taxonomy'!B61)</f>
        <v/>
      </c>
      <c r="B84" s="41" t="str">
        <f aca="false">IF('Starter Taxonomy'!C61="","",'Starter Taxonomy'!C61)</f>
        <v/>
      </c>
      <c r="C84" s="42" t="str">
        <f aca="false">IF(B84="","",COUNTIFS('Tag Your Cases'!$G$6:$G$505,A84,'Tag Your Cases'!$H$6:$H$505,B84))</f>
        <v/>
      </c>
      <c r="D84" s="43" t="str">
        <f aca="false">IF(OR(B84="",$B$6=0),"",C84/$B$6)</f>
        <v/>
      </c>
      <c r="E84" s="42" t="str">
        <f aca="false">IF(B84="","",COUNTIFS('Tag Your Cases'!$G$6:$G$505,A84,'Tag Your Cases'!$H$6:$H$505,B84,'Tag Your Cases'!$L$6:$L$505,"3 High")+COUNTIFS('Tag Your Cases'!$G$6:$G$505,A84,'Tag Your Cases'!$H$6:$H$505,B84,'Tag Your Cases'!$L$6:$L$505,"4 Critical"))</f>
        <v/>
      </c>
      <c r="F84" s="42" t="str">
        <f aca="false">IF(B84="","",COUNTIFS('Tag Your Cases'!$G$6:$G$505,A84,'Tag Your Cases'!$H$6:$H$505,B84,'Tag Your Cases'!$K$6:$K$505,"Promised action, missed"))</f>
        <v/>
      </c>
      <c r="G84" s="41" t="str">
        <f aca="false">IF(OR(B84="",$B$6=0),"",IF(D84&gt;=0.25,"Too broad: consider splitting",IF(AND($B$6&gt;=200,C84=0),"Never used: merge or retire","")))</f>
        <v/>
      </c>
    </row>
    <row r="85" customFormat="false" ht="15" hidden="false" customHeight="false" outlineLevel="0" collapsed="false">
      <c r="A85" s="41" t="str">
        <f aca="false">IF('Starter Taxonomy'!C62="","",'Starter Taxonomy'!B62)</f>
        <v/>
      </c>
      <c r="B85" s="41" t="str">
        <f aca="false">IF('Starter Taxonomy'!C62="","",'Starter Taxonomy'!C62)</f>
        <v/>
      </c>
      <c r="C85" s="42" t="str">
        <f aca="false">IF(B85="","",COUNTIFS('Tag Your Cases'!$G$6:$G$505,A85,'Tag Your Cases'!$H$6:$H$505,B85))</f>
        <v/>
      </c>
      <c r="D85" s="43" t="str">
        <f aca="false">IF(OR(B85="",$B$6=0),"",C85/$B$6)</f>
        <v/>
      </c>
      <c r="E85" s="42" t="str">
        <f aca="false">IF(B85="","",COUNTIFS('Tag Your Cases'!$G$6:$G$505,A85,'Tag Your Cases'!$H$6:$H$505,B85,'Tag Your Cases'!$L$6:$L$505,"3 High")+COUNTIFS('Tag Your Cases'!$G$6:$G$505,A85,'Tag Your Cases'!$H$6:$H$505,B85,'Tag Your Cases'!$L$6:$L$505,"4 Critical"))</f>
        <v/>
      </c>
      <c r="F85" s="42" t="str">
        <f aca="false">IF(B85="","",COUNTIFS('Tag Your Cases'!$G$6:$G$505,A85,'Tag Your Cases'!$H$6:$H$505,B85,'Tag Your Cases'!$K$6:$K$505,"Promised action, missed"))</f>
        <v/>
      </c>
      <c r="G85" s="41" t="str">
        <f aca="false">IF(OR(B85="",$B$6=0),"",IF(D85&gt;=0.25,"Too broad: consider splitting",IF(AND($B$6&gt;=200,C85=0),"Never used: merge or retire","")))</f>
        <v/>
      </c>
    </row>
    <row r="86" customFormat="false" ht="15" hidden="false" customHeight="false" outlineLevel="0" collapsed="false">
      <c r="A86" s="41" t="str">
        <f aca="false">IF('Starter Taxonomy'!C63="","",'Starter Taxonomy'!B63)</f>
        <v/>
      </c>
      <c r="B86" s="41" t="str">
        <f aca="false">IF('Starter Taxonomy'!C63="","",'Starter Taxonomy'!C63)</f>
        <v/>
      </c>
      <c r="C86" s="42" t="str">
        <f aca="false">IF(B86="","",COUNTIFS('Tag Your Cases'!$G$6:$G$505,A86,'Tag Your Cases'!$H$6:$H$505,B86))</f>
        <v/>
      </c>
      <c r="D86" s="43" t="str">
        <f aca="false">IF(OR(B86="",$B$6=0),"",C86/$B$6)</f>
        <v/>
      </c>
      <c r="E86" s="42" t="str">
        <f aca="false">IF(B86="","",COUNTIFS('Tag Your Cases'!$G$6:$G$505,A86,'Tag Your Cases'!$H$6:$H$505,B86,'Tag Your Cases'!$L$6:$L$505,"3 High")+COUNTIFS('Tag Your Cases'!$G$6:$G$505,A86,'Tag Your Cases'!$H$6:$H$505,B86,'Tag Your Cases'!$L$6:$L$505,"4 Critical"))</f>
        <v/>
      </c>
      <c r="F86" s="42" t="str">
        <f aca="false">IF(B86="","",COUNTIFS('Tag Your Cases'!$G$6:$G$505,A86,'Tag Your Cases'!$H$6:$H$505,B86,'Tag Your Cases'!$K$6:$K$505,"Promised action, missed"))</f>
        <v/>
      </c>
      <c r="G86" s="41" t="str">
        <f aca="false">IF(OR(B86="",$B$6=0),"",IF(D86&gt;=0.25,"Too broad: consider splitting",IF(AND($B$6&gt;=200,C86=0),"Never used: merge or retire","")))</f>
        <v/>
      </c>
    </row>
    <row r="87" customFormat="false" ht="15" hidden="false" customHeight="false" outlineLevel="0" collapsed="false">
      <c r="A87" s="41" t="str">
        <f aca="false">IF('Starter Taxonomy'!C64="","",'Starter Taxonomy'!B64)</f>
        <v/>
      </c>
      <c r="B87" s="41" t="str">
        <f aca="false">IF('Starter Taxonomy'!C64="","",'Starter Taxonomy'!C64)</f>
        <v/>
      </c>
      <c r="C87" s="42" t="str">
        <f aca="false">IF(B87="","",COUNTIFS('Tag Your Cases'!$G$6:$G$505,A87,'Tag Your Cases'!$H$6:$H$505,B87))</f>
        <v/>
      </c>
      <c r="D87" s="43" t="str">
        <f aca="false">IF(OR(B87="",$B$6=0),"",C87/$B$6)</f>
        <v/>
      </c>
      <c r="E87" s="42" t="str">
        <f aca="false">IF(B87="","",COUNTIFS('Tag Your Cases'!$G$6:$G$505,A87,'Tag Your Cases'!$H$6:$H$505,B87,'Tag Your Cases'!$L$6:$L$505,"3 High")+COUNTIFS('Tag Your Cases'!$G$6:$G$505,A87,'Tag Your Cases'!$H$6:$H$505,B87,'Tag Your Cases'!$L$6:$L$505,"4 Critical"))</f>
        <v/>
      </c>
      <c r="F87" s="42" t="str">
        <f aca="false">IF(B87="","",COUNTIFS('Tag Your Cases'!$G$6:$G$505,A87,'Tag Your Cases'!$H$6:$H$505,B87,'Tag Your Cases'!$K$6:$K$505,"Promised action, missed"))</f>
        <v/>
      </c>
      <c r="G87" s="41" t="str">
        <f aca="false">IF(OR(B87="",$B$6=0),"",IF(D87&gt;=0.25,"Too broad: consider splitting",IF(AND($B$6&gt;=200,C87=0),"Never used: merge or retire","")))</f>
        <v/>
      </c>
    </row>
    <row r="88" customFormat="false" ht="15" hidden="false" customHeight="false" outlineLevel="0" collapsed="false">
      <c r="A88" s="41" t="str">
        <f aca="false">IF('Starter Taxonomy'!C65="","",'Starter Taxonomy'!B65)</f>
        <v/>
      </c>
      <c r="B88" s="41" t="str">
        <f aca="false">IF('Starter Taxonomy'!C65="","",'Starter Taxonomy'!C65)</f>
        <v/>
      </c>
      <c r="C88" s="42" t="str">
        <f aca="false">IF(B88="","",COUNTIFS('Tag Your Cases'!$G$6:$G$505,A88,'Tag Your Cases'!$H$6:$H$505,B88))</f>
        <v/>
      </c>
      <c r="D88" s="43" t="str">
        <f aca="false">IF(OR(B88="",$B$6=0),"",C88/$B$6)</f>
        <v/>
      </c>
      <c r="E88" s="42" t="str">
        <f aca="false">IF(B88="","",COUNTIFS('Tag Your Cases'!$G$6:$G$505,A88,'Tag Your Cases'!$H$6:$H$505,B88,'Tag Your Cases'!$L$6:$L$505,"3 High")+COUNTIFS('Tag Your Cases'!$G$6:$G$505,A88,'Tag Your Cases'!$H$6:$H$505,B88,'Tag Your Cases'!$L$6:$L$505,"4 Critical"))</f>
        <v/>
      </c>
      <c r="F88" s="42" t="str">
        <f aca="false">IF(B88="","",COUNTIFS('Tag Your Cases'!$G$6:$G$505,A88,'Tag Your Cases'!$H$6:$H$505,B88,'Tag Your Cases'!$K$6:$K$505,"Promised action, missed"))</f>
        <v/>
      </c>
      <c r="G88" s="41" t="str">
        <f aca="false">IF(OR(B88="",$B$6=0),"",IF(D88&gt;=0.25,"Too broad: consider splitting",IF(AND($B$6&gt;=200,C88=0),"Never used: merge or retire","")))</f>
        <v/>
      </c>
    </row>
  </sheetData>
  <mergeCells count="8">
    <mergeCell ref="D5:G5"/>
    <mergeCell ref="D6:G6"/>
    <mergeCell ref="D7:G7"/>
    <mergeCell ref="D8:G8"/>
    <mergeCell ref="D9:G9"/>
    <mergeCell ref="D10:G10"/>
    <mergeCell ref="D11:G11"/>
    <mergeCell ref="D12:G12"/>
  </mergeCells>
  <conditionalFormatting sqref="D6:D12">
    <cfRule type="expression" priority="2" aboveAverage="0" equalAverage="0" bottom="0" percent="0" rank="0" text="" dxfId="0">
      <formula>$D6="OK"</formula>
    </cfRule>
    <cfRule type="expression" priority="3" aboveAverage="0" equalAverage="0" bottom="0" percent="0" rank="0" text="" dxfId="5">
      <formula>AND($D6&lt;&gt;"OK",$D6&lt;&gt;"")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34C5"/>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6"/>
    <col collapsed="false" customWidth="true" hidden="false" outlineLevel="0" max="3" min="3" style="0" width="14"/>
    <col collapsed="false" customWidth="true" hidden="false" outlineLevel="0" max="4" min="4" style="0" width="11"/>
    <col collapsed="false" customWidth="true" hidden="false" outlineLevel="0" max="7" min="5" style="0" width="13"/>
    <col collapsed="false" customWidth="true" hidden="false" outlineLevel="0" max="8" min="8" style="0" width="40"/>
  </cols>
  <sheetData>
    <row r="1" customFormat="false" ht="27.75" hidden="false" customHeight="true" outlineLevel="0" collapsed="false">
      <c r="A1" s="32" t="s">
        <v>20</v>
      </c>
    </row>
    <row r="2" customFormat="false" ht="15" hidden="false" customHeight="false" outlineLevel="0" collapsed="false">
      <c r="A2" s="33" t="s">
        <v>566</v>
      </c>
    </row>
    <row r="3" customFormat="false" ht="15" hidden="false" customHeight="false" outlineLevel="0" collapsed="false">
      <c r="A3" s="34" t="s">
        <v>567</v>
      </c>
    </row>
    <row r="4" customFormat="false" ht="23.85" hidden="false" customHeight="false" outlineLevel="0" collapsed="false">
      <c r="A4" s="53" t="s">
        <v>568</v>
      </c>
      <c r="B4" s="35" t="s">
        <v>569</v>
      </c>
      <c r="C4" s="35"/>
      <c r="D4" s="53" t="s">
        <v>570</v>
      </c>
      <c r="E4" s="54" t="n">
        <f aca="false">IF(SUM(C8:C33)=0,"",SUM(B8:B33)/SUM(C8:C33))</f>
        <v>0.08</v>
      </c>
      <c r="F4" s="53" t="s">
        <v>571</v>
      </c>
      <c r="G4" s="50" t="n">
        <f aca="false">COUNTIF(H8:H33,"Above*")+COUNTIF(H8:H33,"Below*")</f>
        <v>1</v>
      </c>
    </row>
    <row r="5" customFormat="false" ht="23.85" hidden="false" customHeight="false" outlineLevel="0" collapsed="false">
      <c r="D5" s="53" t="s">
        <v>572</v>
      </c>
      <c r="E5" s="50" t="n">
        <f aca="false">COUNT(D8:D33)</f>
        <v>13</v>
      </c>
    </row>
    <row r="7" customFormat="false" ht="31.5" hidden="false" customHeight="true" outlineLevel="0" collapsed="false">
      <c r="A7" s="22" t="s">
        <v>573</v>
      </c>
      <c r="B7" s="22" t="s">
        <v>574</v>
      </c>
      <c r="C7" s="22" t="s">
        <v>575</v>
      </c>
      <c r="D7" s="22" t="s">
        <v>576</v>
      </c>
      <c r="E7" s="22" t="s">
        <v>577</v>
      </c>
      <c r="F7" s="22" t="s">
        <v>578</v>
      </c>
      <c r="G7" s="22" t="s">
        <v>579</v>
      </c>
      <c r="H7" s="22" t="s">
        <v>580</v>
      </c>
    </row>
    <row r="8" customFormat="false" ht="15" hidden="false" customHeight="false" outlineLevel="0" collapsed="false">
      <c r="A8" s="35" t="s">
        <v>581</v>
      </c>
      <c r="B8" s="35" t="n">
        <v>150</v>
      </c>
      <c r="C8" s="35" t="n">
        <v>2000</v>
      </c>
      <c r="D8" s="55" t="n">
        <f aca="false">IF(OR(B8="",N(C8)=0),"",B8/C8)</f>
        <v>0.075</v>
      </c>
      <c r="E8" s="55" t="n">
        <f aca="false">IF(D8="","",$E$4)</f>
        <v>0.08</v>
      </c>
      <c r="F8" s="55" t="n">
        <f aca="false">IF(D8="","",MAX(0,$E$4-3*SQRT($E$4*(1-$E$4)/C8)))</f>
        <v>0.0618010989342763</v>
      </c>
      <c r="G8" s="55" t="n">
        <f aca="false">IF(D8="","",$E$4+3*SQRT($E$4*(1-$E$4)/C8))</f>
        <v>0.0981989010657237</v>
      </c>
      <c r="H8" s="41" t="str">
        <f aca="false">IF(D8="","",IF($E$5&lt;8,"Enter at least 8 weeks",IF(D8&gt;G8,"Above normal range: a real change",IF(D8&lt;F8,"Below normal range: a real change","Normal wobble"))))</f>
        <v>Normal wobble</v>
      </c>
    </row>
    <row r="9" customFormat="false" ht="15" hidden="false" customHeight="false" outlineLevel="0" collapsed="false">
      <c r="A9" s="35" t="s">
        <v>582</v>
      </c>
      <c r="B9" s="35" t="n">
        <v>156</v>
      </c>
      <c r="C9" s="35" t="n">
        <v>2000</v>
      </c>
      <c r="D9" s="55" t="n">
        <f aca="false">IF(OR(B9="",N(C9)=0),"",B9/C9)</f>
        <v>0.078</v>
      </c>
      <c r="E9" s="55" t="n">
        <f aca="false">IF(D9="","",$E$4)</f>
        <v>0.08</v>
      </c>
      <c r="F9" s="55" t="n">
        <f aca="false">IF(D9="","",MAX(0,$E$4-3*SQRT($E$4*(1-$E$4)/C9)))</f>
        <v>0.0618010989342763</v>
      </c>
      <c r="G9" s="55" t="n">
        <f aca="false">IF(D9="","",$E$4+3*SQRT($E$4*(1-$E$4)/C9))</f>
        <v>0.0981989010657237</v>
      </c>
      <c r="H9" s="41" t="str">
        <f aca="false">IF(D9="","",IF($E$5&lt;8,"Enter at least 8 weeks",IF(D9&gt;G9,"Above normal range: a real change",IF(D9&lt;F9,"Below normal range: a real change","Normal wobble"))))</f>
        <v>Normal wobble</v>
      </c>
    </row>
    <row r="10" customFormat="false" ht="15" hidden="false" customHeight="false" outlineLevel="0" collapsed="false">
      <c r="A10" s="35" t="s">
        <v>583</v>
      </c>
      <c r="B10" s="35" t="n">
        <v>148</v>
      </c>
      <c r="C10" s="35" t="n">
        <v>2000</v>
      </c>
      <c r="D10" s="55" t="n">
        <f aca="false">IF(OR(B10="",N(C10)=0),"",B10/C10)</f>
        <v>0.074</v>
      </c>
      <c r="E10" s="55" t="n">
        <f aca="false">IF(D10="","",$E$4)</f>
        <v>0.08</v>
      </c>
      <c r="F10" s="55" t="n">
        <f aca="false">IF(D10="","",MAX(0,$E$4-3*SQRT($E$4*(1-$E$4)/C10)))</f>
        <v>0.0618010989342763</v>
      </c>
      <c r="G10" s="55" t="n">
        <f aca="false">IF(D10="","",$E$4+3*SQRT($E$4*(1-$E$4)/C10))</f>
        <v>0.0981989010657237</v>
      </c>
      <c r="H10" s="41" t="str">
        <f aca="false">IF(D10="","",IF($E$5&lt;8,"Enter at least 8 weeks",IF(D10&gt;G10,"Above normal range: a real change",IF(D10&lt;F10,"Below normal range: a real change","Normal wobble"))))</f>
        <v>Normal wobble</v>
      </c>
    </row>
    <row r="11" customFormat="false" ht="15" hidden="false" customHeight="false" outlineLevel="0" collapsed="false">
      <c r="A11" s="35" t="s">
        <v>584</v>
      </c>
      <c r="B11" s="35" t="n">
        <v>166</v>
      </c>
      <c r="C11" s="35" t="n">
        <v>2000</v>
      </c>
      <c r="D11" s="55" t="n">
        <f aca="false">IF(OR(B11="",N(C11)=0),"",B11/C11)</f>
        <v>0.083</v>
      </c>
      <c r="E11" s="55" t="n">
        <f aca="false">IF(D11="","",$E$4)</f>
        <v>0.08</v>
      </c>
      <c r="F11" s="55" t="n">
        <f aca="false">IF(D11="","",MAX(0,$E$4-3*SQRT($E$4*(1-$E$4)/C11)))</f>
        <v>0.0618010989342763</v>
      </c>
      <c r="G11" s="55" t="n">
        <f aca="false">IF(D11="","",$E$4+3*SQRT($E$4*(1-$E$4)/C11))</f>
        <v>0.0981989010657237</v>
      </c>
      <c r="H11" s="41" t="str">
        <f aca="false">IF(D11="","",IF($E$5&lt;8,"Enter at least 8 weeks",IF(D11&gt;G11,"Above normal range: a real change",IF(D11&lt;F11,"Below normal range: a real change","Normal wobble"))))</f>
        <v>Normal wobble</v>
      </c>
    </row>
    <row r="12" customFormat="false" ht="15" hidden="false" customHeight="false" outlineLevel="0" collapsed="false">
      <c r="A12" s="35" t="s">
        <v>585</v>
      </c>
      <c r="B12" s="35" t="n">
        <v>146</v>
      </c>
      <c r="C12" s="35" t="n">
        <v>2000</v>
      </c>
      <c r="D12" s="55" t="n">
        <f aca="false">IF(OR(B12="",N(C12)=0),"",B12/C12)</f>
        <v>0.073</v>
      </c>
      <c r="E12" s="55" t="n">
        <f aca="false">IF(D12="","",$E$4)</f>
        <v>0.08</v>
      </c>
      <c r="F12" s="55" t="n">
        <f aca="false">IF(D12="","",MAX(0,$E$4-3*SQRT($E$4*(1-$E$4)/C12)))</f>
        <v>0.0618010989342763</v>
      </c>
      <c r="G12" s="55" t="n">
        <f aca="false">IF(D12="","",$E$4+3*SQRT($E$4*(1-$E$4)/C12))</f>
        <v>0.0981989010657237</v>
      </c>
      <c r="H12" s="41" t="str">
        <f aca="false">IF(D12="","",IF($E$5&lt;8,"Enter at least 8 weeks",IF(D12&gt;G12,"Above normal range: a real change",IF(D12&lt;F12,"Below normal range: a real change","Normal wobble"))))</f>
        <v>Normal wobble</v>
      </c>
    </row>
    <row r="13" customFormat="false" ht="15" hidden="false" customHeight="false" outlineLevel="0" collapsed="false">
      <c r="A13" s="35" t="s">
        <v>586</v>
      </c>
      <c r="B13" s="35" t="n">
        <v>152</v>
      </c>
      <c r="C13" s="35" t="n">
        <v>2000</v>
      </c>
      <c r="D13" s="55" t="n">
        <f aca="false">IF(OR(B13="",N(C13)=0),"",B13/C13)</f>
        <v>0.076</v>
      </c>
      <c r="E13" s="55" t="n">
        <f aca="false">IF(D13="","",$E$4)</f>
        <v>0.08</v>
      </c>
      <c r="F13" s="55" t="n">
        <f aca="false">IF(D13="","",MAX(0,$E$4-3*SQRT($E$4*(1-$E$4)/C13)))</f>
        <v>0.0618010989342763</v>
      </c>
      <c r="G13" s="55" t="n">
        <f aca="false">IF(D13="","",$E$4+3*SQRT($E$4*(1-$E$4)/C13))</f>
        <v>0.0981989010657237</v>
      </c>
      <c r="H13" s="41" t="str">
        <f aca="false">IF(D13="","",IF($E$5&lt;8,"Enter at least 8 weeks",IF(D13&gt;G13,"Above normal range: a real change",IF(D13&lt;F13,"Below normal range: a real change","Normal wobble"))))</f>
        <v>Normal wobble</v>
      </c>
    </row>
    <row r="14" customFormat="false" ht="15" hidden="false" customHeight="false" outlineLevel="0" collapsed="false">
      <c r="A14" s="35" t="s">
        <v>587</v>
      </c>
      <c r="B14" s="35" t="n">
        <v>172</v>
      </c>
      <c r="C14" s="35" t="n">
        <v>2000</v>
      </c>
      <c r="D14" s="55" t="n">
        <f aca="false">IF(OR(B14="",N(C14)=0),"",B14/C14)</f>
        <v>0.086</v>
      </c>
      <c r="E14" s="55" t="n">
        <f aca="false">IF(D14="","",$E$4)</f>
        <v>0.08</v>
      </c>
      <c r="F14" s="55" t="n">
        <f aca="false">IF(D14="","",MAX(0,$E$4-3*SQRT($E$4*(1-$E$4)/C14)))</f>
        <v>0.0618010989342763</v>
      </c>
      <c r="G14" s="55" t="n">
        <f aca="false">IF(D14="","",$E$4+3*SQRT($E$4*(1-$E$4)/C14))</f>
        <v>0.0981989010657237</v>
      </c>
      <c r="H14" s="41" t="str">
        <f aca="false">IF(D14="","",IF($E$5&lt;8,"Enter at least 8 weeks",IF(D14&gt;G14,"Above normal range: a real change",IF(D14&lt;F14,"Below normal range: a real change","Normal wobble"))))</f>
        <v>Normal wobble</v>
      </c>
    </row>
    <row r="15" customFormat="false" ht="15" hidden="false" customHeight="false" outlineLevel="0" collapsed="false">
      <c r="A15" s="35" t="s">
        <v>588</v>
      </c>
      <c r="B15" s="35" t="n">
        <v>150</v>
      </c>
      <c r="C15" s="35" t="n">
        <v>2000</v>
      </c>
      <c r="D15" s="55" t="n">
        <f aca="false">IF(OR(B15="",N(C15)=0),"",B15/C15)</f>
        <v>0.075</v>
      </c>
      <c r="E15" s="55" t="n">
        <f aca="false">IF(D15="","",$E$4)</f>
        <v>0.08</v>
      </c>
      <c r="F15" s="55" t="n">
        <f aca="false">IF(D15="","",MAX(0,$E$4-3*SQRT($E$4*(1-$E$4)/C15)))</f>
        <v>0.0618010989342763</v>
      </c>
      <c r="G15" s="55" t="n">
        <f aca="false">IF(D15="","",$E$4+3*SQRT($E$4*(1-$E$4)/C15))</f>
        <v>0.0981989010657237</v>
      </c>
      <c r="H15" s="41" t="str">
        <f aca="false">IF(D15="","",IF($E$5&lt;8,"Enter at least 8 weeks",IF(D15&gt;G15,"Above normal range: a real change",IF(D15&lt;F15,"Below normal range: a real change","Normal wobble"))))</f>
        <v>Normal wobble</v>
      </c>
    </row>
    <row r="16" customFormat="false" ht="15" hidden="false" customHeight="false" outlineLevel="0" collapsed="false">
      <c r="A16" s="35" t="s">
        <v>589</v>
      </c>
      <c r="B16" s="35" t="n">
        <v>144</v>
      </c>
      <c r="C16" s="35" t="n">
        <v>2000</v>
      </c>
      <c r="D16" s="55" t="n">
        <f aca="false">IF(OR(B16="",N(C16)=0),"",B16/C16)</f>
        <v>0.072</v>
      </c>
      <c r="E16" s="55" t="n">
        <f aca="false">IF(D16="","",$E$4)</f>
        <v>0.08</v>
      </c>
      <c r="F16" s="55" t="n">
        <f aca="false">IF(D16="","",MAX(0,$E$4-3*SQRT($E$4*(1-$E$4)/C16)))</f>
        <v>0.0618010989342763</v>
      </c>
      <c r="G16" s="55" t="n">
        <f aca="false">IF(D16="","",$E$4+3*SQRT($E$4*(1-$E$4)/C16))</f>
        <v>0.0981989010657237</v>
      </c>
      <c r="H16" s="41" t="str">
        <f aca="false">IF(D16="","",IF($E$5&lt;8,"Enter at least 8 weeks",IF(D16&gt;G16,"Above normal range: a real change",IF(D16&lt;F16,"Below normal range: a real change","Normal wobble"))))</f>
        <v>Normal wobble</v>
      </c>
    </row>
    <row r="17" customFormat="false" ht="15" hidden="false" customHeight="false" outlineLevel="0" collapsed="false">
      <c r="A17" s="35" t="s">
        <v>590</v>
      </c>
      <c r="B17" s="35" t="n">
        <v>160</v>
      </c>
      <c r="C17" s="35" t="n">
        <v>2000</v>
      </c>
      <c r="D17" s="55" t="n">
        <f aca="false">IF(OR(B17="",N(C17)=0),"",B17/C17)</f>
        <v>0.08</v>
      </c>
      <c r="E17" s="55" t="n">
        <f aca="false">IF(D17="","",$E$4)</f>
        <v>0.08</v>
      </c>
      <c r="F17" s="55" t="n">
        <f aca="false">IF(D17="","",MAX(0,$E$4-3*SQRT($E$4*(1-$E$4)/C17)))</f>
        <v>0.0618010989342763</v>
      </c>
      <c r="G17" s="55" t="n">
        <f aca="false">IF(D17="","",$E$4+3*SQRT($E$4*(1-$E$4)/C17))</f>
        <v>0.0981989010657237</v>
      </c>
      <c r="H17" s="41" t="str">
        <f aca="false">IF(D17="","",IF($E$5&lt;8,"Enter at least 8 weeks",IF(D17&gt;G17,"Above normal range: a real change",IF(D17&lt;F17,"Below normal range: a real change","Normal wobble"))))</f>
        <v>Normal wobble</v>
      </c>
    </row>
    <row r="18" customFormat="false" ht="15" hidden="false" customHeight="false" outlineLevel="0" collapsed="false">
      <c r="A18" s="35" t="s">
        <v>591</v>
      </c>
      <c r="B18" s="35" t="n">
        <v>154</v>
      </c>
      <c r="C18" s="35" t="n">
        <v>2000</v>
      </c>
      <c r="D18" s="55" t="n">
        <f aca="false">IF(OR(B18="",N(C18)=0),"",B18/C18)</f>
        <v>0.077</v>
      </c>
      <c r="E18" s="55" t="n">
        <f aca="false">IF(D18="","",$E$4)</f>
        <v>0.08</v>
      </c>
      <c r="F18" s="55" t="n">
        <f aca="false">IF(D18="","",MAX(0,$E$4-3*SQRT($E$4*(1-$E$4)/C18)))</f>
        <v>0.0618010989342763</v>
      </c>
      <c r="G18" s="55" t="n">
        <f aca="false">IF(D18="","",$E$4+3*SQRT($E$4*(1-$E$4)/C18))</f>
        <v>0.0981989010657237</v>
      </c>
      <c r="H18" s="41" t="str">
        <f aca="false">IF(D18="","",IF($E$5&lt;8,"Enter at least 8 weeks",IF(D18&gt;G18,"Above normal range: a real change",IF(D18&lt;F18,"Below normal range: a real change","Normal wobble"))))</f>
        <v>Normal wobble</v>
      </c>
    </row>
    <row r="19" customFormat="false" ht="15" hidden="false" customHeight="false" outlineLevel="0" collapsed="false">
      <c r="A19" s="35" t="s">
        <v>592</v>
      </c>
      <c r="B19" s="35" t="n">
        <v>224</v>
      </c>
      <c r="C19" s="35" t="n">
        <v>2000</v>
      </c>
      <c r="D19" s="55" t="n">
        <f aca="false">IF(OR(B19="",N(C19)=0),"",B19/C19)</f>
        <v>0.112</v>
      </c>
      <c r="E19" s="55" t="n">
        <f aca="false">IF(D19="","",$E$4)</f>
        <v>0.08</v>
      </c>
      <c r="F19" s="55" t="n">
        <f aca="false">IF(D19="","",MAX(0,$E$4-3*SQRT($E$4*(1-$E$4)/C19)))</f>
        <v>0.0618010989342763</v>
      </c>
      <c r="G19" s="55" t="n">
        <f aca="false">IF(D19="","",$E$4+3*SQRT($E$4*(1-$E$4)/C19))</f>
        <v>0.0981989010657237</v>
      </c>
      <c r="H19" s="41" t="str">
        <f aca="false">IF(D19="","",IF($E$5&lt;8,"Enter at least 8 weeks",IF(D19&gt;G19,"Above normal range: a real change",IF(D19&lt;F19,"Below normal range: a real change","Normal wobble"))))</f>
        <v>Above normal range: a real change</v>
      </c>
    </row>
    <row r="20" customFormat="false" ht="15" hidden="false" customHeight="false" outlineLevel="0" collapsed="false">
      <c r="A20" s="35" t="s">
        <v>593</v>
      </c>
      <c r="B20" s="35" t="n">
        <v>158</v>
      </c>
      <c r="C20" s="35" t="n">
        <v>2000</v>
      </c>
      <c r="D20" s="55" t="n">
        <f aca="false">IF(OR(B20="",N(C20)=0),"",B20/C20)</f>
        <v>0.079</v>
      </c>
      <c r="E20" s="55" t="n">
        <f aca="false">IF(D20="","",$E$4)</f>
        <v>0.08</v>
      </c>
      <c r="F20" s="55" t="n">
        <f aca="false">IF(D20="","",MAX(0,$E$4-3*SQRT($E$4*(1-$E$4)/C20)))</f>
        <v>0.0618010989342763</v>
      </c>
      <c r="G20" s="55" t="n">
        <f aca="false">IF(D20="","",$E$4+3*SQRT($E$4*(1-$E$4)/C20))</f>
        <v>0.0981989010657237</v>
      </c>
      <c r="H20" s="41" t="str">
        <f aca="false">IF(D20="","",IF($E$5&lt;8,"Enter at least 8 weeks",IF(D20&gt;G20,"Above normal range: a real change",IF(D20&lt;F20,"Below normal range: a real change","Normal wobble"))))</f>
        <v>Normal wobble</v>
      </c>
    </row>
    <row r="21" customFormat="false" ht="15" hidden="false" customHeight="false" outlineLevel="0" collapsed="false">
      <c r="A21" s="35"/>
      <c r="B21" s="35"/>
      <c r="C21" s="35"/>
      <c r="D21" s="55" t="str">
        <f aca="false">IF(OR(B21="",N(C21)=0),"",B21/C21)</f>
        <v/>
      </c>
      <c r="E21" s="55" t="str">
        <f aca="false">IF(D21="","",$E$4)</f>
        <v/>
      </c>
      <c r="F21" s="55" t="str">
        <f aca="false">IF(D21="","",MAX(0,$E$4-3*SQRT($E$4*(1-$E$4)/C21)))</f>
        <v/>
      </c>
      <c r="G21" s="55" t="str">
        <f aca="false">IF(D21="","",$E$4+3*SQRT($E$4*(1-$E$4)/C21))</f>
        <v/>
      </c>
      <c r="H21" s="41" t="str">
        <f aca="false">IF(D21="","",IF($E$5&lt;8,"Enter at least 8 weeks",IF(D21&gt;G21,"Above normal range: a real change",IF(D21&lt;F21,"Below normal range: a real change","Normal wobble"))))</f>
        <v/>
      </c>
    </row>
    <row r="22" customFormat="false" ht="15" hidden="false" customHeight="false" outlineLevel="0" collapsed="false">
      <c r="A22" s="35"/>
      <c r="B22" s="35"/>
      <c r="C22" s="35"/>
      <c r="D22" s="55" t="str">
        <f aca="false">IF(OR(B22="",N(C22)=0),"",B22/C22)</f>
        <v/>
      </c>
      <c r="E22" s="55" t="str">
        <f aca="false">IF(D22="","",$E$4)</f>
        <v/>
      </c>
      <c r="F22" s="55" t="str">
        <f aca="false">IF(D22="","",MAX(0,$E$4-3*SQRT($E$4*(1-$E$4)/C22)))</f>
        <v/>
      </c>
      <c r="G22" s="55" t="str">
        <f aca="false">IF(D22="","",$E$4+3*SQRT($E$4*(1-$E$4)/C22))</f>
        <v/>
      </c>
      <c r="H22" s="41" t="str">
        <f aca="false">IF(D22="","",IF($E$5&lt;8,"Enter at least 8 weeks",IF(D22&gt;G22,"Above normal range: a real change",IF(D22&lt;F22,"Below normal range: a real change","Normal wobble"))))</f>
        <v/>
      </c>
    </row>
    <row r="23" customFormat="false" ht="15" hidden="false" customHeight="false" outlineLevel="0" collapsed="false">
      <c r="A23" s="35"/>
      <c r="B23" s="35"/>
      <c r="C23" s="35"/>
      <c r="D23" s="55" t="str">
        <f aca="false">IF(OR(B23="",N(C23)=0),"",B23/C23)</f>
        <v/>
      </c>
      <c r="E23" s="55" t="str">
        <f aca="false">IF(D23="","",$E$4)</f>
        <v/>
      </c>
      <c r="F23" s="55" t="str">
        <f aca="false">IF(D23="","",MAX(0,$E$4-3*SQRT($E$4*(1-$E$4)/C23)))</f>
        <v/>
      </c>
      <c r="G23" s="55" t="str">
        <f aca="false">IF(D23="","",$E$4+3*SQRT($E$4*(1-$E$4)/C23))</f>
        <v/>
      </c>
      <c r="H23" s="41" t="str">
        <f aca="false">IF(D23="","",IF($E$5&lt;8,"Enter at least 8 weeks",IF(D23&gt;G23,"Above normal range: a real change",IF(D23&lt;F23,"Below normal range: a real change","Normal wobble"))))</f>
        <v/>
      </c>
    </row>
    <row r="24" customFormat="false" ht="15" hidden="false" customHeight="false" outlineLevel="0" collapsed="false">
      <c r="A24" s="35"/>
      <c r="B24" s="35"/>
      <c r="C24" s="35"/>
      <c r="D24" s="55" t="str">
        <f aca="false">IF(OR(B24="",N(C24)=0),"",B24/C24)</f>
        <v/>
      </c>
      <c r="E24" s="55" t="str">
        <f aca="false">IF(D24="","",$E$4)</f>
        <v/>
      </c>
      <c r="F24" s="55" t="str">
        <f aca="false">IF(D24="","",MAX(0,$E$4-3*SQRT($E$4*(1-$E$4)/C24)))</f>
        <v/>
      </c>
      <c r="G24" s="55" t="str">
        <f aca="false">IF(D24="","",$E$4+3*SQRT($E$4*(1-$E$4)/C24))</f>
        <v/>
      </c>
      <c r="H24" s="41" t="str">
        <f aca="false">IF(D24="","",IF($E$5&lt;8,"Enter at least 8 weeks",IF(D24&gt;G24,"Above normal range: a real change",IF(D24&lt;F24,"Below normal range: a real change","Normal wobble"))))</f>
        <v/>
      </c>
    </row>
    <row r="25" customFormat="false" ht="15" hidden="false" customHeight="false" outlineLevel="0" collapsed="false">
      <c r="A25" s="35"/>
      <c r="B25" s="35"/>
      <c r="C25" s="35"/>
      <c r="D25" s="55" t="str">
        <f aca="false">IF(OR(B25="",N(C25)=0),"",B25/C25)</f>
        <v/>
      </c>
      <c r="E25" s="55" t="str">
        <f aca="false">IF(D25="","",$E$4)</f>
        <v/>
      </c>
      <c r="F25" s="55" t="str">
        <f aca="false">IF(D25="","",MAX(0,$E$4-3*SQRT($E$4*(1-$E$4)/C25)))</f>
        <v/>
      </c>
      <c r="G25" s="55" t="str">
        <f aca="false">IF(D25="","",$E$4+3*SQRT($E$4*(1-$E$4)/C25))</f>
        <v/>
      </c>
      <c r="H25" s="41" t="str">
        <f aca="false">IF(D25="","",IF($E$5&lt;8,"Enter at least 8 weeks",IF(D25&gt;G25,"Above normal range: a real change",IF(D25&lt;F25,"Below normal range: a real change","Normal wobble"))))</f>
        <v/>
      </c>
    </row>
    <row r="26" customFormat="false" ht="15" hidden="false" customHeight="false" outlineLevel="0" collapsed="false">
      <c r="A26" s="35"/>
      <c r="B26" s="35"/>
      <c r="C26" s="35"/>
      <c r="D26" s="55" t="str">
        <f aca="false">IF(OR(B26="",N(C26)=0),"",B26/C26)</f>
        <v/>
      </c>
      <c r="E26" s="55" t="str">
        <f aca="false">IF(D26="","",$E$4)</f>
        <v/>
      </c>
      <c r="F26" s="55" t="str">
        <f aca="false">IF(D26="","",MAX(0,$E$4-3*SQRT($E$4*(1-$E$4)/C26)))</f>
        <v/>
      </c>
      <c r="G26" s="55" t="str">
        <f aca="false">IF(D26="","",$E$4+3*SQRT($E$4*(1-$E$4)/C26))</f>
        <v/>
      </c>
      <c r="H26" s="41" t="str">
        <f aca="false">IF(D26="","",IF($E$5&lt;8,"Enter at least 8 weeks",IF(D26&gt;G26,"Above normal range: a real change",IF(D26&lt;F26,"Below normal range: a real change","Normal wobble"))))</f>
        <v/>
      </c>
    </row>
    <row r="27" customFormat="false" ht="15" hidden="false" customHeight="false" outlineLevel="0" collapsed="false">
      <c r="A27" s="35"/>
      <c r="B27" s="35"/>
      <c r="C27" s="35"/>
      <c r="D27" s="55" t="str">
        <f aca="false">IF(OR(B27="",N(C27)=0),"",B27/C27)</f>
        <v/>
      </c>
      <c r="E27" s="55" t="str">
        <f aca="false">IF(D27="","",$E$4)</f>
        <v/>
      </c>
      <c r="F27" s="55" t="str">
        <f aca="false">IF(D27="","",MAX(0,$E$4-3*SQRT($E$4*(1-$E$4)/C27)))</f>
        <v/>
      </c>
      <c r="G27" s="55" t="str">
        <f aca="false">IF(D27="","",$E$4+3*SQRT($E$4*(1-$E$4)/C27))</f>
        <v/>
      </c>
      <c r="H27" s="41" t="str">
        <f aca="false">IF(D27="","",IF($E$5&lt;8,"Enter at least 8 weeks",IF(D27&gt;G27,"Above normal range: a real change",IF(D27&lt;F27,"Below normal range: a real change","Normal wobble"))))</f>
        <v/>
      </c>
    </row>
    <row r="28" customFormat="false" ht="15" hidden="false" customHeight="false" outlineLevel="0" collapsed="false">
      <c r="A28" s="35"/>
      <c r="B28" s="35"/>
      <c r="C28" s="35"/>
      <c r="D28" s="55" t="str">
        <f aca="false">IF(OR(B28="",N(C28)=0),"",B28/C28)</f>
        <v/>
      </c>
      <c r="E28" s="55" t="str">
        <f aca="false">IF(D28="","",$E$4)</f>
        <v/>
      </c>
      <c r="F28" s="55" t="str">
        <f aca="false">IF(D28="","",MAX(0,$E$4-3*SQRT($E$4*(1-$E$4)/C28)))</f>
        <v/>
      </c>
      <c r="G28" s="55" t="str">
        <f aca="false">IF(D28="","",$E$4+3*SQRT($E$4*(1-$E$4)/C28))</f>
        <v/>
      </c>
      <c r="H28" s="41" t="str">
        <f aca="false">IF(D28="","",IF($E$5&lt;8,"Enter at least 8 weeks",IF(D28&gt;G28,"Above normal range: a real change",IF(D28&lt;F28,"Below normal range: a real change","Normal wobble"))))</f>
        <v/>
      </c>
    </row>
    <row r="29" customFormat="false" ht="15" hidden="false" customHeight="false" outlineLevel="0" collapsed="false">
      <c r="A29" s="35"/>
      <c r="B29" s="35"/>
      <c r="C29" s="35"/>
      <c r="D29" s="55" t="str">
        <f aca="false">IF(OR(B29="",N(C29)=0),"",B29/C29)</f>
        <v/>
      </c>
      <c r="E29" s="55" t="str">
        <f aca="false">IF(D29="","",$E$4)</f>
        <v/>
      </c>
      <c r="F29" s="55" t="str">
        <f aca="false">IF(D29="","",MAX(0,$E$4-3*SQRT($E$4*(1-$E$4)/C29)))</f>
        <v/>
      </c>
      <c r="G29" s="55" t="str">
        <f aca="false">IF(D29="","",$E$4+3*SQRT($E$4*(1-$E$4)/C29))</f>
        <v/>
      </c>
      <c r="H29" s="41" t="str">
        <f aca="false">IF(D29="","",IF($E$5&lt;8,"Enter at least 8 weeks",IF(D29&gt;G29,"Above normal range: a real change",IF(D29&lt;F29,"Below normal range: a real change","Normal wobble"))))</f>
        <v/>
      </c>
    </row>
    <row r="30" customFormat="false" ht="15" hidden="false" customHeight="false" outlineLevel="0" collapsed="false">
      <c r="A30" s="35"/>
      <c r="B30" s="35"/>
      <c r="C30" s="35"/>
      <c r="D30" s="55" t="str">
        <f aca="false">IF(OR(B30="",N(C30)=0),"",B30/C30)</f>
        <v/>
      </c>
      <c r="E30" s="55" t="str">
        <f aca="false">IF(D30="","",$E$4)</f>
        <v/>
      </c>
      <c r="F30" s="55" t="str">
        <f aca="false">IF(D30="","",MAX(0,$E$4-3*SQRT($E$4*(1-$E$4)/C30)))</f>
        <v/>
      </c>
      <c r="G30" s="55" t="str">
        <f aca="false">IF(D30="","",$E$4+3*SQRT($E$4*(1-$E$4)/C30))</f>
        <v/>
      </c>
      <c r="H30" s="41" t="str">
        <f aca="false">IF(D30="","",IF($E$5&lt;8,"Enter at least 8 weeks",IF(D30&gt;G30,"Above normal range: a real change",IF(D30&lt;F30,"Below normal range: a real change","Normal wobble"))))</f>
        <v/>
      </c>
    </row>
    <row r="31" customFormat="false" ht="15" hidden="false" customHeight="false" outlineLevel="0" collapsed="false">
      <c r="A31" s="35"/>
      <c r="B31" s="35"/>
      <c r="C31" s="35"/>
      <c r="D31" s="55" t="str">
        <f aca="false">IF(OR(B31="",N(C31)=0),"",B31/C31)</f>
        <v/>
      </c>
      <c r="E31" s="55" t="str">
        <f aca="false">IF(D31="","",$E$4)</f>
        <v/>
      </c>
      <c r="F31" s="55" t="str">
        <f aca="false">IF(D31="","",MAX(0,$E$4-3*SQRT($E$4*(1-$E$4)/C31)))</f>
        <v/>
      </c>
      <c r="G31" s="55" t="str">
        <f aca="false">IF(D31="","",$E$4+3*SQRT($E$4*(1-$E$4)/C31))</f>
        <v/>
      </c>
      <c r="H31" s="41" t="str">
        <f aca="false">IF(D31="","",IF($E$5&lt;8,"Enter at least 8 weeks",IF(D31&gt;G31,"Above normal range: a real change",IF(D31&lt;F31,"Below normal range: a real change","Normal wobble"))))</f>
        <v/>
      </c>
    </row>
    <row r="32" customFormat="false" ht="15" hidden="false" customHeight="false" outlineLevel="0" collapsed="false">
      <c r="A32" s="35"/>
      <c r="B32" s="35"/>
      <c r="C32" s="35"/>
      <c r="D32" s="55" t="str">
        <f aca="false">IF(OR(B32="",N(C32)=0),"",B32/C32)</f>
        <v/>
      </c>
      <c r="E32" s="55" t="str">
        <f aca="false">IF(D32="","",$E$4)</f>
        <v/>
      </c>
      <c r="F32" s="55" t="str">
        <f aca="false">IF(D32="","",MAX(0,$E$4-3*SQRT($E$4*(1-$E$4)/C32)))</f>
        <v/>
      </c>
      <c r="G32" s="55" t="str">
        <f aca="false">IF(D32="","",$E$4+3*SQRT($E$4*(1-$E$4)/C32))</f>
        <v/>
      </c>
      <c r="H32" s="41" t="str">
        <f aca="false">IF(D32="","",IF($E$5&lt;8,"Enter at least 8 weeks",IF(D32&gt;G32,"Above normal range: a real change",IF(D32&lt;F32,"Below normal range: a real change","Normal wobble"))))</f>
        <v/>
      </c>
    </row>
    <row r="33" customFormat="false" ht="15" hidden="false" customHeight="false" outlineLevel="0" collapsed="false">
      <c r="A33" s="35"/>
      <c r="B33" s="35"/>
      <c r="C33" s="35"/>
      <c r="D33" s="55" t="str">
        <f aca="false">IF(OR(B33="",N(C33)=0),"",B33/C33)</f>
        <v/>
      </c>
      <c r="E33" s="55" t="str">
        <f aca="false">IF(D33="","",$E$4)</f>
        <v/>
      </c>
      <c r="F33" s="55" t="str">
        <f aca="false">IF(D33="","",MAX(0,$E$4-3*SQRT($E$4*(1-$E$4)/C33)))</f>
        <v/>
      </c>
      <c r="G33" s="55" t="str">
        <f aca="false">IF(D33="","",$E$4+3*SQRT($E$4*(1-$E$4)/C33))</f>
        <v/>
      </c>
      <c r="H33" s="41" t="str">
        <f aca="false">IF(D33="","",IF($E$5&lt;8,"Enter at least 8 weeks",IF(D33&gt;G33,"Above normal range: a real change",IF(D33&lt;F33,"Below normal range: a real change","Normal wobble"))))</f>
        <v/>
      </c>
    </row>
    <row r="35" customFormat="false" ht="16.15" hidden="false" customHeight="false" outlineLevel="0" collapsed="false">
      <c r="A35" s="4" t="s">
        <v>594</v>
      </c>
    </row>
    <row r="36" customFormat="false" ht="43.5" hidden="false" customHeight="true" outlineLevel="0" collapsed="false">
      <c r="A36" s="21" t="s">
        <v>595</v>
      </c>
      <c r="B36" s="21"/>
      <c r="C36" s="21"/>
      <c r="D36" s="21"/>
      <c r="E36" s="21"/>
      <c r="F36" s="21"/>
      <c r="G36" s="21"/>
      <c r="H36" s="21"/>
    </row>
    <row r="38" customFormat="false" ht="16.15" hidden="false" customHeight="false" outlineLevel="0" collapsed="false">
      <c r="A38" s="4" t="s">
        <v>596</v>
      </c>
    </row>
    <row r="39" customFormat="false" ht="23.85" hidden="false" customHeight="false" outlineLevel="0" collapsed="false">
      <c r="A39" s="53" t="s">
        <v>597</v>
      </c>
      <c r="C39" s="35" t="n">
        <v>384</v>
      </c>
    </row>
    <row r="40" customFormat="false" ht="30" hidden="false" customHeight="true" outlineLevel="0" collapsed="false">
      <c r="A40" s="56" t="s">
        <v>598</v>
      </c>
      <c r="B40" s="56"/>
      <c r="C40" s="57" t="n">
        <f aca="false">IF(N(C39)&lt;=0,"",1.96*SQRT(0.25/C39))</f>
        <v>0.0500104155818232</v>
      </c>
    </row>
    <row r="41" customFormat="false" ht="23.85" hidden="false" customHeight="false" outlineLevel="0" collapsed="false">
      <c r="A41" s="53" t="s">
        <v>599</v>
      </c>
      <c r="C41" s="58" t="n">
        <v>0.05</v>
      </c>
    </row>
    <row r="42" customFormat="false" ht="15" hidden="false" customHeight="true" outlineLevel="0" collapsed="false">
      <c r="A42" s="56" t="s">
        <v>600</v>
      </c>
      <c r="B42" s="56"/>
      <c r="C42" s="59" t="n">
        <f aca="false">IF(N(C41)&lt;=0,"",ROUNDUP(1.96^2*0.25/C41^2,0))</f>
        <v>385</v>
      </c>
    </row>
  </sheetData>
  <mergeCells count="4">
    <mergeCell ref="B4:C4"/>
    <mergeCell ref="A36:H36"/>
    <mergeCell ref="A40:B40"/>
    <mergeCell ref="A42:B42"/>
  </mergeCells>
  <conditionalFormatting sqref="H8:H33">
    <cfRule type="expression" priority="2" aboveAverage="0" equalAverage="0" bottom="0" percent="0" rank="0" text="" dxfId="2">
      <formula>LEFT($H8,5)="Above"</formula>
    </cfRule>
    <cfRule type="expression" priority="3" aboveAverage="0" equalAverage="0" bottom="0" percent="0" rank="0" text="" dxfId="0">
      <formula>LEFT($H8,5)="Below"</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34C5"/>
    <pageSetUpPr fitToPage="true"/>
  </sheetPr>
  <dimension ref="A1:O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4" min="2" style="0" width="12"/>
    <col collapsed="false" customWidth="true" hidden="false" outlineLevel="0" max="5" min="5" style="0" width="16"/>
    <col collapsed="false" customWidth="true" hidden="false" outlineLevel="0" max="6" min="6" style="0" width="14"/>
    <col collapsed="false" customWidth="true" hidden="false" outlineLevel="0" max="10" min="7" style="0" width="12"/>
    <col collapsed="false" customWidth="true" hidden="false" outlineLevel="0" max="11" min="11" style="0" width="13"/>
    <col collapsed="false" customWidth="true" hidden="false" outlineLevel="0" max="12" min="12" style="0" width="11"/>
    <col collapsed="false" customWidth="true" hidden="false" outlineLevel="0" max="13" min="13" style="0" width="13"/>
    <col collapsed="false" customWidth="true" hidden="false" outlineLevel="0" max="14" min="14" style="0" width="14"/>
    <col collapsed="false" customWidth="true" hidden="false" outlineLevel="0" max="15" min="15" style="0" width="8"/>
  </cols>
  <sheetData>
    <row r="1" customFormat="false" ht="27.75" hidden="false" customHeight="true" outlineLevel="0" collapsed="false">
      <c r="A1" s="32" t="s">
        <v>23</v>
      </c>
    </row>
    <row r="2" customFormat="false" ht="15" hidden="false" customHeight="false" outlineLevel="0" collapsed="false">
      <c r="A2" s="33" t="s">
        <v>601</v>
      </c>
    </row>
    <row r="3" customFormat="false" ht="15" hidden="false" customHeight="false" outlineLevel="0" collapsed="false">
      <c r="A3" s="34" t="s">
        <v>602</v>
      </c>
    </row>
    <row r="6" customFormat="false" ht="48" hidden="false" customHeight="true" outlineLevel="0" collapsed="false">
      <c r="A6" s="22" t="s">
        <v>568</v>
      </c>
      <c r="B6" s="22" t="s">
        <v>603</v>
      </c>
      <c r="C6" s="22" t="s">
        <v>604</v>
      </c>
      <c r="D6" s="22" t="s">
        <v>605</v>
      </c>
      <c r="E6" s="22" t="s">
        <v>606</v>
      </c>
      <c r="F6" s="22" t="s">
        <v>607</v>
      </c>
      <c r="G6" s="22" t="s">
        <v>608</v>
      </c>
      <c r="H6" s="22" t="s">
        <v>609</v>
      </c>
      <c r="I6" s="22" t="s">
        <v>610</v>
      </c>
      <c r="J6" s="22" t="s">
        <v>611</v>
      </c>
      <c r="K6" s="22" t="s">
        <v>612</v>
      </c>
      <c r="L6" s="22" t="s">
        <v>613</v>
      </c>
      <c r="M6" s="22" t="s">
        <v>614</v>
      </c>
      <c r="N6" s="22" t="s">
        <v>615</v>
      </c>
      <c r="O6" s="22" t="s">
        <v>616</v>
      </c>
    </row>
    <row r="7" customFormat="false" ht="15" hidden="false" customHeight="false" outlineLevel="0" collapsed="false">
      <c r="A7" s="35" t="s">
        <v>197</v>
      </c>
      <c r="B7" s="35" t="n">
        <v>700</v>
      </c>
      <c r="C7" s="60" t="n">
        <v>6</v>
      </c>
      <c r="D7" s="35" t="n">
        <v>210</v>
      </c>
      <c r="E7" s="35" t="n">
        <v>250</v>
      </c>
      <c r="F7" s="60" t="n">
        <v>40</v>
      </c>
      <c r="G7" s="35" t="n">
        <v>10</v>
      </c>
      <c r="H7" s="60" t="n">
        <v>29</v>
      </c>
      <c r="I7" s="61" t="n">
        <f aca="false">IF($A7="","",N(B7)*N(C7))</f>
        <v>4200</v>
      </c>
      <c r="J7" s="61" t="n">
        <f aca="false">IF($A7="","",N(D7)*N(C7))</f>
        <v>1260</v>
      </c>
      <c r="K7" s="61" t="n">
        <f aca="false">IF($A7="","",N(E7)*N(F7))</f>
        <v>10000</v>
      </c>
      <c r="L7" s="61" t="n">
        <f aca="false">IF($A7="","",N(G7)*N(H7))</f>
        <v>290</v>
      </c>
      <c r="M7" s="62" t="n">
        <f aca="false">IF($A7="","",SUM(I7:L7))</f>
        <v>15750</v>
      </c>
      <c r="N7" s="62" t="n">
        <f aca="false">IF($A7="","",M7*12)</f>
        <v>189000</v>
      </c>
      <c r="O7" s="42" t="n">
        <f aca="false">IF($A7="","",RANK(N7,$N$7:$N$26))</f>
        <v>1</v>
      </c>
    </row>
    <row r="8" customFormat="false" ht="15" hidden="false" customHeight="false" outlineLevel="0" collapsed="false">
      <c r="A8" s="35"/>
      <c r="B8" s="35"/>
      <c r="C8" s="60"/>
      <c r="D8" s="35"/>
      <c r="E8" s="35"/>
      <c r="F8" s="60"/>
      <c r="G8" s="35"/>
      <c r="H8" s="60"/>
      <c r="I8" s="61" t="str">
        <f aca="false">IF($A8="","",N(B8)*N(C8))</f>
        <v/>
      </c>
      <c r="J8" s="61" t="str">
        <f aca="false">IF($A8="","",N(D8)*N(C8))</f>
        <v/>
      </c>
      <c r="K8" s="61" t="str">
        <f aca="false">IF($A8="","",N(E8)*N(F8))</f>
        <v/>
      </c>
      <c r="L8" s="61" t="str">
        <f aca="false">IF($A8="","",N(G8)*N(H8))</f>
        <v/>
      </c>
      <c r="M8" s="62" t="str">
        <f aca="false">IF($A8="","",SUM(I8:L8))</f>
        <v/>
      </c>
      <c r="N8" s="62" t="str">
        <f aca="false">IF($A8="","",M8*12)</f>
        <v/>
      </c>
      <c r="O8" s="42" t="str">
        <f aca="false">IF($A8="","",RANK(N8,$N$7:$N$26))</f>
        <v/>
      </c>
    </row>
    <row r="9" customFormat="false" ht="15" hidden="false" customHeight="false" outlineLevel="0" collapsed="false">
      <c r="A9" s="35"/>
      <c r="B9" s="35"/>
      <c r="C9" s="60"/>
      <c r="D9" s="35"/>
      <c r="E9" s="35"/>
      <c r="F9" s="60"/>
      <c r="G9" s="35"/>
      <c r="H9" s="60"/>
      <c r="I9" s="61" t="str">
        <f aca="false">IF($A9="","",N(B9)*N(C9))</f>
        <v/>
      </c>
      <c r="J9" s="61" t="str">
        <f aca="false">IF($A9="","",N(D9)*N(C9))</f>
        <v/>
      </c>
      <c r="K9" s="61" t="str">
        <f aca="false">IF($A9="","",N(E9)*N(F9))</f>
        <v/>
      </c>
      <c r="L9" s="61" t="str">
        <f aca="false">IF($A9="","",N(G9)*N(H9))</f>
        <v/>
      </c>
      <c r="M9" s="62" t="str">
        <f aca="false">IF($A9="","",SUM(I9:L9))</f>
        <v/>
      </c>
      <c r="N9" s="62" t="str">
        <f aca="false">IF($A9="","",M9*12)</f>
        <v/>
      </c>
      <c r="O9" s="42" t="str">
        <f aca="false">IF($A9="","",RANK(N9,$N$7:$N$26))</f>
        <v/>
      </c>
    </row>
    <row r="10" customFormat="false" ht="15" hidden="false" customHeight="false" outlineLevel="0" collapsed="false">
      <c r="A10" s="35"/>
      <c r="B10" s="35"/>
      <c r="C10" s="60"/>
      <c r="D10" s="35"/>
      <c r="E10" s="35"/>
      <c r="F10" s="60"/>
      <c r="G10" s="35"/>
      <c r="H10" s="60"/>
      <c r="I10" s="61" t="str">
        <f aca="false">IF($A10="","",N(B10)*N(C10))</f>
        <v/>
      </c>
      <c r="J10" s="61" t="str">
        <f aca="false">IF($A10="","",N(D10)*N(C10))</f>
        <v/>
      </c>
      <c r="K10" s="61" t="str">
        <f aca="false">IF($A10="","",N(E10)*N(F10))</f>
        <v/>
      </c>
      <c r="L10" s="61" t="str">
        <f aca="false">IF($A10="","",N(G10)*N(H10))</f>
        <v/>
      </c>
      <c r="M10" s="62" t="str">
        <f aca="false">IF($A10="","",SUM(I10:L10))</f>
        <v/>
      </c>
      <c r="N10" s="62" t="str">
        <f aca="false">IF($A10="","",M10*12)</f>
        <v/>
      </c>
      <c r="O10" s="42" t="str">
        <f aca="false">IF($A10="","",RANK(N10,$N$7:$N$26))</f>
        <v/>
      </c>
    </row>
    <row r="11" customFormat="false" ht="15" hidden="false" customHeight="false" outlineLevel="0" collapsed="false">
      <c r="A11" s="35"/>
      <c r="B11" s="35"/>
      <c r="C11" s="60"/>
      <c r="D11" s="35"/>
      <c r="E11" s="35"/>
      <c r="F11" s="60"/>
      <c r="G11" s="35"/>
      <c r="H11" s="60"/>
      <c r="I11" s="61" t="str">
        <f aca="false">IF($A11="","",N(B11)*N(C11))</f>
        <v/>
      </c>
      <c r="J11" s="61" t="str">
        <f aca="false">IF($A11="","",N(D11)*N(C11))</f>
        <v/>
      </c>
      <c r="K11" s="61" t="str">
        <f aca="false">IF($A11="","",N(E11)*N(F11))</f>
        <v/>
      </c>
      <c r="L11" s="61" t="str">
        <f aca="false">IF($A11="","",N(G11)*N(H11))</f>
        <v/>
      </c>
      <c r="M11" s="62" t="str">
        <f aca="false">IF($A11="","",SUM(I11:L11))</f>
        <v/>
      </c>
      <c r="N11" s="62" t="str">
        <f aca="false">IF($A11="","",M11*12)</f>
        <v/>
      </c>
      <c r="O11" s="42" t="str">
        <f aca="false">IF($A11="","",RANK(N11,$N$7:$N$26))</f>
        <v/>
      </c>
    </row>
    <row r="12" customFormat="false" ht="15" hidden="false" customHeight="false" outlineLevel="0" collapsed="false">
      <c r="A12" s="35"/>
      <c r="B12" s="35"/>
      <c r="C12" s="60"/>
      <c r="D12" s="35"/>
      <c r="E12" s="35"/>
      <c r="F12" s="60"/>
      <c r="G12" s="35"/>
      <c r="H12" s="60"/>
      <c r="I12" s="61" t="str">
        <f aca="false">IF($A12="","",N(B12)*N(C12))</f>
        <v/>
      </c>
      <c r="J12" s="61" t="str">
        <f aca="false">IF($A12="","",N(D12)*N(C12))</f>
        <v/>
      </c>
      <c r="K12" s="61" t="str">
        <f aca="false">IF($A12="","",N(E12)*N(F12))</f>
        <v/>
      </c>
      <c r="L12" s="61" t="str">
        <f aca="false">IF($A12="","",N(G12)*N(H12))</f>
        <v/>
      </c>
      <c r="M12" s="62" t="str">
        <f aca="false">IF($A12="","",SUM(I12:L12))</f>
        <v/>
      </c>
      <c r="N12" s="62" t="str">
        <f aca="false">IF($A12="","",M12*12)</f>
        <v/>
      </c>
      <c r="O12" s="42" t="str">
        <f aca="false">IF($A12="","",RANK(N12,$N$7:$N$26))</f>
        <v/>
      </c>
    </row>
    <row r="13" customFormat="false" ht="15" hidden="false" customHeight="false" outlineLevel="0" collapsed="false">
      <c r="A13" s="35"/>
      <c r="B13" s="35"/>
      <c r="C13" s="60"/>
      <c r="D13" s="35"/>
      <c r="E13" s="35"/>
      <c r="F13" s="60"/>
      <c r="G13" s="35"/>
      <c r="H13" s="60"/>
      <c r="I13" s="61" t="str">
        <f aca="false">IF($A13="","",N(B13)*N(C13))</f>
        <v/>
      </c>
      <c r="J13" s="61" t="str">
        <f aca="false">IF($A13="","",N(D13)*N(C13))</f>
        <v/>
      </c>
      <c r="K13" s="61" t="str">
        <f aca="false">IF($A13="","",N(E13)*N(F13))</f>
        <v/>
      </c>
      <c r="L13" s="61" t="str">
        <f aca="false">IF($A13="","",N(G13)*N(H13))</f>
        <v/>
      </c>
      <c r="M13" s="62" t="str">
        <f aca="false">IF($A13="","",SUM(I13:L13))</f>
        <v/>
      </c>
      <c r="N13" s="62" t="str">
        <f aca="false">IF($A13="","",M13*12)</f>
        <v/>
      </c>
      <c r="O13" s="42" t="str">
        <f aca="false">IF($A13="","",RANK(N13,$N$7:$N$26))</f>
        <v/>
      </c>
    </row>
    <row r="14" customFormat="false" ht="15" hidden="false" customHeight="false" outlineLevel="0" collapsed="false">
      <c r="A14" s="35"/>
      <c r="B14" s="35"/>
      <c r="C14" s="60"/>
      <c r="D14" s="35"/>
      <c r="E14" s="35"/>
      <c r="F14" s="60"/>
      <c r="G14" s="35"/>
      <c r="H14" s="60"/>
      <c r="I14" s="61" t="str">
        <f aca="false">IF($A14="","",N(B14)*N(C14))</f>
        <v/>
      </c>
      <c r="J14" s="61" t="str">
        <f aca="false">IF($A14="","",N(D14)*N(C14))</f>
        <v/>
      </c>
      <c r="K14" s="61" t="str">
        <f aca="false">IF($A14="","",N(E14)*N(F14))</f>
        <v/>
      </c>
      <c r="L14" s="61" t="str">
        <f aca="false">IF($A14="","",N(G14)*N(H14))</f>
        <v/>
      </c>
      <c r="M14" s="62" t="str">
        <f aca="false">IF($A14="","",SUM(I14:L14))</f>
        <v/>
      </c>
      <c r="N14" s="62" t="str">
        <f aca="false">IF($A14="","",M14*12)</f>
        <v/>
      </c>
      <c r="O14" s="42" t="str">
        <f aca="false">IF($A14="","",RANK(N14,$N$7:$N$26))</f>
        <v/>
      </c>
    </row>
    <row r="15" customFormat="false" ht="15" hidden="false" customHeight="false" outlineLevel="0" collapsed="false">
      <c r="A15" s="35"/>
      <c r="B15" s="35"/>
      <c r="C15" s="60"/>
      <c r="D15" s="35"/>
      <c r="E15" s="35"/>
      <c r="F15" s="60"/>
      <c r="G15" s="35"/>
      <c r="H15" s="60"/>
      <c r="I15" s="61" t="str">
        <f aca="false">IF($A15="","",N(B15)*N(C15))</f>
        <v/>
      </c>
      <c r="J15" s="61" t="str">
        <f aca="false">IF($A15="","",N(D15)*N(C15))</f>
        <v/>
      </c>
      <c r="K15" s="61" t="str">
        <f aca="false">IF($A15="","",N(E15)*N(F15))</f>
        <v/>
      </c>
      <c r="L15" s="61" t="str">
        <f aca="false">IF($A15="","",N(G15)*N(H15))</f>
        <v/>
      </c>
      <c r="M15" s="62" t="str">
        <f aca="false">IF($A15="","",SUM(I15:L15))</f>
        <v/>
      </c>
      <c r="N15" s="62" t="str">
        <f aca="false">IF($A15="","",M15*12)</f>
        <v/>
      </c>
      <c r="O15" s="42" t="str">
        <f aca="false">IF($A15="","",RANK(N15,$N$7:$N$26))</f>
        <v/>
      </c>
    </row>
    <row r="16" customFormat="false" ht="15" hidden="false" customHeight="false" outlineLevel="0" collapsed="false">
      <c r="A16" s="35"/>
      <c r="B16" s="35"/>
      <c r="C16" s="60"/>
      <c r="D16" s="35"/>
      <c r="E16" s="35"/>
      <c r="F16" s="60"/>
      <c r="G16" s="35"/>
      <c r="H16" s="60"/>
      <c r="I16" s="61" t="str">
        <f aca="false">IF($A16="","",N(B16)*N(C16))</f>
        <v/>
      </c>
      <c r="J16" s="61" t="str">
        <f aca="false">IF($A16="","",N(D16)*N(C16))</f>
        <v/>
      </c>
      <c r="K16" s="61" t="str">
        <f aca="false">IF($A16="","",N(E16)*N(F16))</f>
        <v/>
      </c>
      <c r="L16" s="61" t="str">
        <f aca="false">IF($A16="","",N(G16)*N(H16))</f>
        <v/>
      </c>
      <c r="M16" s="62" t="str">
        <f aca="false">IF($A16="","",SUM(I16:L16))</f>
        <v/>
      </c>
      <c r="N16" s="62" t="str">
        <f aca="false">IF($A16="","",M16*12)</f>
        <v/>
      </c>
      <c r="O16" s="42" t="str">
        <f aca="false">IF($A16="","",RANK(N16,$N$7:$N$26))</f>
        <v/>
      </c>
    </row>
    <row r="17" customFormat="false" ht="15" hidden="false" customHeight="false" outlineLevel="0" collapsed="false">
      <c r="A17" s="35"/>
      <c r="B17" s="35"/>
      <c r="C17" s="60"/>
      <c r="D17" s="35"/>
      <c r="E17" s="35"/>
      <c r="F17" s="60"/>
      <c r="G17" s="35"/>
      <c r="H17" s="60"/>
      <c r="I17" s="61" t="str">
        <f aca="false">IF($A17="","",N(B17)*N(C17))</f>
        <v/>
      </c>
      <c r="J17" s="61" t="str">
        <f aca="false">IF($A17="","",N(D17)*N(C17))</f>
        <v/>
      </c>
      <c r="K17" s="61" t="str">
        <f aca="false">IF($A17="","",N(E17)*N(F17))</f>
        <v/>
      </c>
      <c r="L17" s="61" t="str">
        <f aca="false">IF($A17="","",N(G17)*N(H17))</f>
        <v/>
      </c>
      <c r="M17" s="62" t="str">
        <f aca="false">IF($A17="","",SUM(I17:L17))</f>
        <v/>
      </c>
      <c r="N17" s="62" t="str">
        <f aca="false">IF($A17="","",M17*12)</f>
        <v/>
      </c>
      <c r="O17" s="42" t="str">
        <f aca="false">IF($A17="","",RANK(N17,$N$7:$N$26))</f>
        <v/>
      </c>
    </row>
    <row r="18" customFormat="false" ht="15" hidden="false" customHeight="false" outlineLevel="0" collapsed="false">
      <c r="A18" s="35"/>
      <c r="B18" s="35"/>
      <c r="C18" s="60"/>
      <c r="D18" s="35"/>
      <c r="E18" s="35"/>
      <c r="F18" s="60"/>
      <c r="G18" s="35"/>
      <c r="H18" s="60"/>
      <c r="I18" s="61" t="str">
        <f aca="false">IF($A18="","",N(B18)*N(C18))</f>
        <v/>
      </c>
      <c r="J18" s="61" t="str">
        <f aca="false">IF($A18="","",N(D18)*N(C18))</f>
        <v/>
      </c>
      <c r="K18" s="61" t="str">
        <f aca="false">IF($A18="","",N(E18)*N(F18))</f>
        <v/>
      </c>
      <c r="L18" s="61" t="str">
        <f aca="false">IF($A18="","",N(G18)*N(H18))</f>
        <v/>
      </c>
      <c r="M18" s="62" t="str">
        <f aca="false">IF($A18="","",SUM(I18:L18))</f>
        <v/>
      </c>
      <c r="N18" s="62" t="str">
        <f aca="false">IF($A18="","",M18*12)</f>
        <v/>
      </c>
      <c r="O18" s="42" t="str">
        <f aca="false">IF($A18="","",RANK(N18,$N$7:$N$26))</f>
        <v/>
      </c>
    </row>
    <row r="19" customFormat="false" ht="15" hidden="false" customHeight="false" outlineLevel="0" collapsed="false">
      <c r="A19" s="35"/>
      <c r="B19" s="35"/>
      <c r="C19" s="60"/>
      <c r="D19" s="35"/>
      <c r="E19" s="35"/>
      <c r="F19" s="60"/>
      <c r="G19" s="35"/>
      <c r="H19" s="60"/>
      <c r="I19" s="61" t="str">
        <f aca="false">IF($A19="","",N(B19)*N(C19))</f>
        <v/>
      </c>
      <c r="J19" s="61" t="str">
        <f aca="false">IF($A19="","",N(D19)*N(C19))</f>
        <v/>
      </c>
      <c r="K19" s="61" t="str">
        <f aca="false">IF($A19="","",N(E19)*N(F19))</f>
        <v/>
      </c>
      <c r="L19" s="61" t="str">
        <f aca="false">IF($A19="","",N(G19)*N(H19))</f>
        <v/>
      </c>
      <c r="M19" s="62" t="str">
        <f aca="false">IF($A19="","",SUM(I19:L19))</f>
        <v/>
      </c>
      <c r="N19" s="62" t="str">
        <f aca="false">IF($A19="","",M19*12)</f>
        <v/>
      </c>
      <c r="O19" s="42" t="str">
        <f aca="false">IF($A19="","",RANK(N19,$N$7:$N$26))</f>
        <v/>
      </c>
    </row>
    <row r="20" customFormat="false" ht="15" hidden="false" customHeight="false" outlineLevel="0" collapsed="false">
      <c r="A20" s="35"/>
      <c r="B20" s="35"/>
      <c r="C20" s="60"/>
      <c r="D20" s="35"/>
      <c r="E20" s="35"/>
      <c r="F20" s="60"/>
      <c r="G20" s="35"/>
      <c r="H20" s="60"/>
      <c r="I20" s="61" t="str">
        <f aca="false">IF($A20="","",N(B20)*N(C20))</f>
        <v/>
      </c>
      <c r="J20" s="61" t="str">
        <f aca="false">IF($A20="","",N(D20)*N(C20))</f>
        <v/>
      </c>
      <c r="K20" s="61" t="str">
        <f aca="false">IF($A20="","",N(E20)*N(F20))</f>
        <v/>
      </c>
      <c r="L20" s="61" t="str">
        <f aca="false">IF($A20="","",N(G20)*N(H20))</f>
        <v/>
      </c>
      <c r="M20" s="62" t="str">
        <f aca="false">IF($A20="","",SUM(I20:L20))</f>
        <v/>
      </c>
      <c r="N20" s="62" t="str">
        <f aca="false">IF($A20="","",M20*12)</f>
        <v/>
      </c>
      <c r="O20" s="42" t="str">
        <f aca="false">IF($A20="","",RANK(N20,$N$7:$N$26))</f>
        <v/>
      </c>
    </row>
    <row r="21" customFormat="false" ht="15" hidden="false" customHeight="false" outlineLevel="0" collapsed="false">
      <c r="A21" s="35"/>
      <c r="B21" s="35"/>
      <c r="C21" s="60"/>
      <c r="D21" s="35"/>
      <c r="E21" s="35"/>
      <c r="F21" s="60"/>
      <c r="G21" s="35"/>
      <c r="H21" s="60"/>
      <c r="I21" s="61" t="str">
        <f aca="false">IF($A21="","",N(B21)*N(C21))</f>
        <v/>
      </c>
      <c r="J21" s="61" t="str">
        <f aca="false">IF($A21="","",N(D21)*N(C21))</f>
        <v/>
      </c>
      <c r="K21" s="61" t="str">
        <f aca="false">IF($A21="","",N(E21)*N(F21))</f>
        <v/>
      </c>
      <c r="L21" s="61" t="str">
        <f aca="false">IF($A21="","",N(G21)*N(H21))</f>
        <v/>
      </c>
      <c r="M21" s="62" t="str">
        <f aca="false">IF($A21="","",SUM(I21:L21))</f>
        <v/>
      </c>
      <c r="N21" s="62" t="str">
        <f aca="false">IF($A21="","",M21*12)</f>
        <v/>
      </c>
      <c r="O21" s="42" t="str">
        <f aca="false">IF($A21="","",RANK(N21,$N$7:$N$26))</f>
        <v/>
      </c>
    </row>
    <row r="22" customFormat="false" ht="15" hidden="false" customHeight="false" outlineLevel="0" collapsed="false">
      <c r="A22" s="35"/>
      <c r="B22" s="35"/>
      <c r="C22" s="60"/>
      <c r="D22" s="35"/>
      <c r="E22" s="35"/>
      <c r="F22" s="60"/>
      <c r="G22" s="35"/>
      <c r="H22" s="60"/>
      <c r="I22" s="61" t="str">
        <f aca="false">IF($A22="","",N(B22)*N(C22))</f>
        <v/>
      </c>
      <c r="J22" s="61" t="str">
        <f aca="false">IF($A22="","",N(D22)*N(C22))</f>
        <v/>
      </c>
      <c r="K22" s="61" t="str">
        <f aca="false">IF($A22="","",N(E22)*N(F22))</f>
        <v/>
      </c>
      <c r="L22" s="61" t="str">
        <f aca="false">IF($A22="","",N(G22)*N(H22))</f>
        <v/>
      </c>
      <c r="M22" s="62" t="str">
        <f aca="false">IF($A22="","",SUM(I22:L22))</f>
        <v/>
      </c>
      <c r="N22" s="62" t="str">
        <f aca="false">IF($A22="","",M22*12)</f>
        <v/>
      </c>
      <c r="O22" s="42" t="str">
        <f aca="false">IF($A22="","",RANK(N22,$N$7:$N$26))</f>
        <v/>
      </c>
    </row>
    <row r="23" customFormat="false" ht="15" hidden="false" customHeight="false" outlineLevel="0" collapsed="false">
      <c r="A23" s="35"/>
      <c r="B23" s="35"/>
      <c r="C23" s="60"/>
      <c r="D23" s="35"/>
      <c r="E23" s="35"/>
      <c r="F23" s="60"/>
      <c r="G23" s="35"/>
      <c r="H23" s="60"/>
      <c r="I23" s="61" t="str">
        <f aca="false">IF($A23="","",N(B23)*N(C23))</f>
        <v/>
      </c>
      <c r="J23" s="61" t="str">
        <f aca="false">IF($A23="","",N(D23)*N(C23))</f>
        <v/>
      </c>
      <c r="K23" s="61" t="str">
        <f aca="false">IF($A23="","",N(E23)*N(F23))</f>
        <v/>
      </c>
      <c r="L23" s="61" t="str">
        <f aca="false">IF($A23="","",N(G23)*N(H23))</f>
        <v/>
      </c>
      <c r="M23" s="62" t="str">
        <f aca="false">IF($A23="","",SUM(I23:L23))</f>
        <v/>
      </c>
      <c r="N23" s="62" t="str">
        <f aca="false">IF($A23="","",M23*12)</f>
        <v/>
      </c>
      <c r="O23" s="42" t="str">
        <f aca="false">IF($A23="","",RANK(N23,$N$7:$N$26))</f>
        <v/>
      </c>
    </row>
    <row r="24" customFormat="false" ht="15" hidden="false" customHeight="false" outlineLevel="0" collapsed="false">
      <c r="A24" s="35"/>
      <c r="B24" s="35"/>
      <c r="C24" s="60"/>
      <c r="D24" s="35"/>
      <c r="E24" s="35"/>
      <c r="F24" s="60"/>
      <c r="G24" s="35"/>
      <c r="H24" s="60"/>
      <c r="I24" s="61" t="str">
        <f aca="false">IF($A24="","",N(B24)*N(C24))</f>
        <v/>
      </c>
      <c r="J24" s="61" t="str">
        <f aca="false">IF($A24="","",N(D24)*N(C24))</f>
        <v/>
      </c>
      <c r="K24" s="61" t="str">
        <f aca="false">IF($A24="","",N(E24)*N(F24))</f>
        <v/>
      </c>
      <c r="L24" s="61" t="str">
        <f aca="false">IF($A24="","",N(G24)*N(H24))</f>
        <v/>
      </c>
      <c r="M24" s="62" t="str">
        <f aca="false">IF($A24="","",SUM(I24:L24))</f>
        <v/>
      </c>
      <c r="N24" s="62" t="str">
        <f aca="false">IF($A24="","",M24*12)</f>
        <v/>
      </c>
      <c r="O24" s="42" t="str">
        <f aca="false">IF($A24="","",RANK(N24,$N$7:$N$26))</f>
        <v/>
      </c>
    </row>
    <row r="25" customFormat="false" ht="15" hidden="false" customHeight="false" outlineLevel="0" collapsed="false">
      <c r="A25" s="35"/>
      <c r="B25" s="35"/>
      <c r="C25" s="60"/>
      <c r="D25" s="35"/>
      <c r="E25" s="35"/>
      <c r="F25" s="60"/>
      <c r="G25" s="35"/>
      <c r="H25" s="60"/>
      <c r="I25" s="61" t="str">
        <f aca="false">IF($A25="","",N(B25)*N(C25))</f>
        <v/>
      </c>
      <c r="J25" s="61" t="str">
        <f aca="false">IF($A25="","",N(D25)*N(C25))</f>
        <v/>
      </c>
      <c r="K25" s="61" t="str">
        <f aca="false">IF($A25="","",N(E25)*N(F25))</f>
        <v/>
      </c>
      <c r="L25" s="61" t="str">
        <f aca="false">IF($A25="","",N(G25)*N(H25))</f>
        <v/>
      </c>
      <c r="M25" s="62" t="str">
        <f aca="false">IF($A25="","",SUM(I25:L25))</f>
        <v/>
      </c>
      <c r="N25" s="62" t="str">
        <f aca="false">IF($A25="","",M25*12)</f>
        <v/>
      </c>
      <c r="O25" s="42" t="str">
        <f aca="false">IF($A25="","",RANK(N25,$N$7:$N$26))</f>
        <v/>
      </c>
    </row>
    <row r="26" customFormat="false" ht="15" hidden="false" customHeight="false" outlineLevel="0" collapsed="false">
      <c r="A26" s="35"/>
      <c r="B26" s="35"/>
      <c r="C26" s="60"/>
      <c r="D26" s="35"/>
      <c r="E26" s="35"/>
      <c r="F26" s="60"/>
      <c r="G26" s="35"/>
      <c r="H26" s="60"/>
      <c r="I26" s="61" t="str">
        <f aca="false">IF($A26="","",N(B26)*N(C26))</f>
        <v/>
      </c>
      <c r="J26" s="61" t="str">
        <f aca="false">IF($A26="","",N(D26)*N(C26))</f>
        <v/>
      </c>
      <c r="K26" s="61" t="str">
        <f aca="false">IF($A26="","",N(E26)*N(F26))</f>
        <v/>
      </c>
      <c r="L26" s="61" t="str">
        <f aca="false">IF($A26="","",N(G26)*N(H26))</f>
        <v/>
      </c>
      <c r="M26" s="62" t="str">
        <f aca="false">IF($A26="","",SUM(I26:L26))</f>
        <v/>
      </c>
      <c r="N26" s="62" t="str">
        <f aca="false">IF($A26="","",M26*12)</f>
        <v/>
      </c>
      <c r="O26" s="42" t="str">
        <f aca="false">IF($A26="","",RANK(N26,$N$7:$N$26))</f>
        <v/>
      </c>
    </row>
    <row r="27" customFormat="false" ht="15" hidden="false" customHeight="false" outlineLevel="0" collapsed="false">
      <c r="A27" s="30" t="s">
        <v>617</v>
      </c>
      <c r="I27" s="62" t="n">
        <f aca="false">SUM(I7:I26)</f>
        <v>4200</v>
      </c>
      <c r="J27" s="62" t="n">
        <f aca="false">SUM(J7:J26)</f>
        <v>1260</v>
      </c>
      <c r="K27" s="62" t="n">
        <f aca="false">SUM(K7:K26)</f>
        <v>10000</v>
      </c>
      <c r="L27" s="62" t="n">
        <f aca="false">SUM(L7:L26)</f>
        <v>290</v>
      </c>
      <c r="M27" s="62" t="n">
        <f aca="false">SUM(M7:M26)</f>
        <v>15750</v>
      </c>
      <c r="N27" s="62" t="n">
        <f aca="false">SUM(N7:N26)</f>
        <v>189000</v>
      </c>
    </row>
  </sheetData>
  <conditionalFormatting sqref="O7:O26">
    <cfRule type="cellIs" priority="2" operator="lessThanOrEqual" aboveAverage="0" equalAverage="0" bottom="0" percent="0" rank="0" text="" dxfId="6">
      <formula>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34C5"/>
    <pageSetUpPr fitToPage="true"/>
  </sheetPr>
  <dimension ref="A1:I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4"/>
    <col collapsed="false" customWidth="true" hidden="false" outlineLevel="0" max="4" min="4" style="0" width="16"/>
    <col collapsed="false" customWidth="true" hidden="false" outlineLevel="0" max="5" min="5" style="0" width="14"/>
    <col collapsed="false" customWidth="true" hidden="false" outlineLevel="0" max="6" min="6" style="0" width="12"/>
    <col collapsed="false" customWidth="true" hidden="false" outlineLevel="0" max="7" min="7" style="0" width="9"/>
    <col collapsed="false" customWidth="true" hidden="false" outlineLevel="0" max="8" min="8" style="0" width="24"/>
    <col collapsed="false" customWidth="true" hidden="false" outlineLevel="0" max="9" min="9" style="0" width="14"/>
  </cols>
  <sheetData>
    <row r="1" customFormat="false" ht="27.75" hidden="false" customHeight="true" outlineLevel="0" collapsed="false">
      <c r="A1" s="32" t="s">
        <v>26</v>
      </c>
    </row>
    <row r="2" customFormat="false" ht="15" hidden="false" customHeight="false" outlineLevel="0" collapsed="false">
      <c r="A2" s="33" t="s">
        <v>618</v>
      </c>
    </row>
    <row r="4" customFormat="false" ht="31.5" hidden="false" customHeight="true" outlineLevel="0" collapsed="false">
      <c r="A4" s="22" t="s">
        <v>619</v>
      </c>
      <c r="B4" s="22" t="s">
        <v>620</v>
      </c>
      <c r="C4" s="22" t="s">
        <v>621</v>
      </c>
      <c r="D4" s="22" t="s">
        <v>622</v>
      </c>
    </row>
    <row r="5" customFormat="false" ht="23.85" hidden="false" customHeight="false" outlineLevel="0" collapsed="false">
      <c r="A5" s="23" t="s">
        <v>623</v>
      </c>
      <c r="B5" s="24" t="s">
        <v>624</v>
      </c>
      <c r="C5" s="24" t="s">
        <v>625</v>
      </c>
      <c r="D5" s="24" t="s">
        <v>626</v>
      </c>
    </row>
    <row r="6" customFormat="false" ht="23.85" hidden="false" customHeight="false" outlineLevel="0" collapsed="false">
      <c r="A6" s="23" t="s">
        <v>501</v>
      </c>
      <c r="B6" s="24" t="s">
        <v>627</v>
      </c>
      <c r="C6" s="24" t="s">
        <v>628</v>
      </c>
      <c r="D6" s="24" t="s">
        <v>629</v>
      </c>
    </row>
    <row r="7" customFormat="false" ht="23.85" hidden="false" customHeight="false" outlineLevel="0" collapsed="false">
      <c r="A7" s="23" t="s">
        <v>630</v>
      </c>
      <c r="B7" s="24" t="s">
        <v>631</v>
      </c>
      <c r="C7" s="24" t="s">
        <v>632</v>
      </c>
      <c r="D7" s="24" t="s">
        <v>633</v>
      </c>
    </row>
    <row r="8" customFormat="false" ht="23.85" hidden="false" customHeight="false" outlineLevel="0" collapsed="false">
      <c r="A8" s="23" t="s">
        <v>634</v>
      </c>
      <c r="B8" s="24" t="s">
        <v>635</v>
      </c>
      <c r="C8" s="24" t="s">
        <v>636</v>
      </c>
      <c r="D8" s="24" t="s">
        <v>637</v>
      </c>
    </row>
    <row r="10" customFormat="false" ht="15" hidden="false" customHeight="false" outlineLevel="0" collapsed="false">
      <c r="A10" s="28" t="s">
        <v>638</v>
      </c>
    </row>
    <row r="11" customFormat="false" ht="31.5" hidden="false" customHeight="true" outlineLevel="0" collapsed="false">
      <c r="A11" s="22" t="s">
        <v>639</v>
      </c>
      <c r="B11" s="22" t="s">
        <v>640</v>
      </c>
      <c r="C11" s="22" t="s">
        <v>641</v>
      </c>
      <c r="D11" s="22" t="s">
        <v>642</v>
      </c>
      <c r="E11" s="22" t="s">
        <v>643</v>
      </c>
      <c r="F11" s="22" t="s">
        <v>644</v>
      </c>
      <c r="G11" s="22" t="s">
        <v>616</v>
      </c>
      <c r="H11" s="22" t="s">
        <v>645</v>
      </c>
      <c r="I11" s="22" t="s">
        <v>646</v>
      </c>
    </row>
    <row r="12" customFormat="false" ht="15" hidden="false" customHeight="false" outlineLevel="0" collapsed="false">
      <c r="A12" s="35" t="s">
        <v>197</v>
      </c>
      <c r="B12" s="63" t="n">
        <v>4</v>
      </c>
      <c r="C12" s="63" t="n">
        <v>3</v>
      </c>
      <c r="D12" s="63" t="n">
        <v>4</v>
      </c>
      <c r="E12" s="63" t="n">
        <v>4</v>
      </c>
      <c r="F12" s="50" t="n">
        <f aca="false">IF(COUNT(B12:E12)&lt;4,"",B12*C12*D12*E12)</f>
        <v>192</v>
      </c>
      <c r="G12" s="42" t="n">
        <f aca="false">IF(F12="","",RANK(F12,$F$12:$F$21))</f>
        <v>1</v>
      </c>
      <c r="H12" s="35" t="s">
        <v>204</v>
      </c>
      <c r="I12" s="35" t="s">
        <v>514</v>
      </c>
    </row>
    <row r="13" customFormat="false" ht="15" hidden="false" customHeight="false" outlineLevel="0" collapsed="false">
      <c r="A13" s="35"/>
      <c r="B13" s="63"/>
      <c r="C13" s="63"/>
      <c r="D13" s="63"/>
      <c r="E13" s="63"/>
      <c r="F13" s="50" t="str">
        <f aca="false">IF(COUNT(B13:E13)&lt;4,"",B13*C13*D13*E13)</f>
        <v/>
      </c>
      <c r="G13" s="42" t="str">
        <f aca="false">IF(F13="","",RANK(F13,$F$12:$F$21))</f>
        <v/>
      </c>
      <c r="H13" s="35"/>
      <c r="I13" s="35"/>
    </row>
    <row r="14" customFormat="false" ht="15" hidden="false" customHeight="false" outlineLevel="0" collapsed="false">
      <c r="A14" s="35"/>
      <c r="B14" s="63"/>
      <c r="C14" s="63"/>
      <c r="D14" s="63"/>
      <c r="E14" s="63"/>
      <c r="F14" s="50" t="str">
        <f aca="false">IF(COUNT(B14:E14)&lt;4,"",B14*C14*D14*E14)</f>
        <v/>
      </c>
      <c r="G14" s="42" t="str">
        <f aca="false">IF(F14="","",RANK(F14,$F$12:$F$21))</f>
        <v/>
      </c>
      <c r="H14" s="35"/>
      <c r="I14" s="35"/>
    </row>
    <row r="15" customFormat="false" ht="15" hidden="false" customHeight="false" outlineLevel="0" collapsed="false">
      <c r="A15" s="35"/>
      <c r="B15" s="63"/>
      <c r="C15" s="63"/>
      <c r="D15" s="63"/>
      <c r="E15" s="63"/>
      <c r="F15" s="50" t="str">
        <f aca="false">IF(COUNT(B15:E15)&lt;4,"",B15*C15*D15*E15)</f>
        <v/>
      </c>
      <c r="G15" s="42" t="str">
        <f aca="false">IF(F15="","",RANK(F15,$F$12:$F$21))</f>
        <v/>
      </c>
      <c r="H15" s="35"/>
      <c r="I15" s="35"/>
    </row>
    <row r="16" customFormat="false" ht="15" hidden="false" customHeight="false" outlineLevel="0" collapsed="false">
      <c r="A16" s="35"/>
      <c r="B16" s="63"/>
      <c r="C16" s="63"/>
      <c r="D16" s="63"/>
      <c r="E16" s="63"/>
      <c r="F16" s="50" t="str">
        <f aca="false">IF(COUNT(B16:E16)&lt;4,"",B16*C16*D16*E16)</f>
        <v/>
      </c>
      <c r="G16" s="42" t="str">
        <f aca="false">IF(F16="","",RANK(F16,$F$12:$F$21))</f>
        <v/>
      </c>
      <c r="H16" s="35"/>
      <c r="I16" s="35"/>
    </row>
    <row r="17" customFormat="false" ht="15" hidden="false" customHeight="false" outlineLevel="0" collapsed="false">
      <c r="A17" s="35"/>
      <c r="B17" s="63"/>
      <c r="C17" s="63"/>
      <c r="D17" s="63"/>
      <c r="E17" s="63"/>
      <c r="F17" s="50" t="str">
        <f aca="false">IF(COUNT(B17:E17)&lt;4,"",B17*C17*D17*E17)</f>
        <v/>
      </c>
      <c r="G17" s="42" t="str">
        <f aca="false">IF(F17="","",RANK(F17,$F$12:$F$21))</f>
        <v/>
      </c>
      <c r="H17" s="35"/>
      <c r="I17" s="35"/>
    </row>
    <row r="18" customFormat="false" ht="15" hidden="false" customHeight="false" outlineLevel="0" collapsed="false">
      <c r="A18" s="35"/>
      <c r="B18" s="63"/>
      <c r="C18" s="63"/>
      <c r="D18" s="63"/>
      <c r="E18" s="63"/>
      <c r="F18" s="50" t="str">
        <f aca="false">IF(COUNT(B18:E18)&lt;4,"",B18*C18*D18*E18)</f>
        <v/>
      </c>
      <c r="G18" s="42" t="str">
        <f aca="false">IF(F18="","",RANK(F18,$F$12:$F$21))</f>
        <v/>
      </c>
      <c r="H18" s="35"/>
      <c r="I18" s="35"/>
    </row>
    <row r="19" customFormat="false" ht="15" hidden="false" customHeight="false" outlineLevel="0" collapsed="false">
      <c r="A19" s="35"/>
      <c r="B19" s="63"/>
      <c r="C19" s="63"/>
      <c r="D19" s="63"/>
      <c r="E19" s="63"/>
      <c r="F19" s="50" t="str">
        <f aca="false">IF(COUNT(B19:E19)&lt;4,"",B19*C19*D19*E19)</f>
        <v/>
      </c>
      <c r="G19" s="42" t="str">
        <f aca="false">IF(F19="","",RANK(F19,$F$12:$F$21))</f>
        <v/>
      </c>
      <c r="H19" s="35"/>
      <c r="I19" s="35"/>
    </row>
    <row r="20" customFormat="false" ht="15" hidden="false" customHeight="false" outlineLevel="0" collapsed="false">
      <c r="A20" s="35"/>
      <c r="B20" s="63"/>
      <c r="C20" s="63"/>
      <c r="D20" s="63"/>
      <c r="E20" s="63"/>
      <c r="F20" s="50" t="str">
        <f aca="false">IF(COUNT(B20:E20)&lt;4,"",B20*C20*D20*E20)</f>
        <v/>
      </c>
      <c r="G20" s="42" t="str">
        <f aca="false">IF(F20="","",RANK(F20,$F$12:$F$21))</f>
        <v/>
      </c>
      <c r="H20" s="35"/>
      <c r="I20" s="35"/>
    </row>
    <row r="21" customFormat="false" ht="15" hidden="false" customHeight="false" outlineLevel="0" collapsed="false">
      <c r="A21" s="35"/>
      <c r="B21" s="63"/>
      <c r="C21" s="63"/>
      <c r="D21" s="63"/>
      <c r="E21" s="63"/>
      <c r="F21" s="50" t="str">
        <f aca="false">IF(COUNT(B21:E21)&lt;4,"",B21*C21*D21*E21)</f>
        <v/>
      </c>
      <c r="G21" s="42" t="str">
        <f aca="false">IF(F21="","",RANK(F21,$F$12:$F$21))</f>
        <v/>
      </c>
      <c r="H21" s="35"/>
      <c r="I21" s="35"/>
    </row>
    <row r="22" customFormat="false" ht="15" hidden="false" customHeight="false" outlineLevel="0" collapsed="false">
      <c r="A22" s="30" t="s">
        <v>647</v>
      </c>
      <c r="I22" s="50" t="n">
        <f aca="false">COUNTIF(I12:I21,"Yes")</f>
        <v>1</v>
      </c>
    </row>
    <row r="24" customFormat="false" ht="15" hidden="false" customHeight="false" outlineLevel="0" collapsed="false">
      <c r="A24" s="28" t="s">
        <v>648</v>
      </c>
    </row>
  </sheetData>
  <conditionalFormatting sqref="I22">
    <cfRule type="cellIs" priority="2" operator="greaterThan" aboveAverage="0" equalAverage="0" bottom="0" percent="0" rank="0" text="" dxfId="1">
      <formula>3</formula>
    </cfRule>
  </conditionalFormatting>
  <conditionalFormatting sqref="G12:G21">
    <cfRule type="cellIs" priority="3" operator="lessThanOrEqual" aboveAverage="0" equalAverage="0" bottom="0" percent="0" rank="0" text="" dxfId="6">
      <formula>3</formula>
    </cfRule>
  </conditionalFormatting>
  <dataValidations count="2">
    <dataValidation allowBlank="true" error="Type a whole number from 1 to 5." errorStyle="stop" errorTitle="Score 1 to 5" operator="between" showDropDown="false" showErrorMessage="true" showInputMessage="false" sqref="B12:E21" type="whole">
      <formula1>1</formula1>
      <formula2>5</formula2>
    </dataValidation>
    <dataValidation allowBlank="true" errorStyle="stop" operator="between" showDropDown="false" showErrorMessage="false" showInputMessage="false" sqref="I12:I21" type="list">
      <formula1>YesNo_List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34C5"/>
    <pageSetUpPr fitToPage="true"/>
  </sheetPr>
  <dimension ref="A1: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70"/>
    <col collapsed="false" customWidth="true" hidden="false" outlineLevel="0" max="3" min="3" style="0" width="46"/>
  </cols>
  <sheetData>
    <row r="1" customFormat="false" ht="27.75" hidden="false" customHeight="true" outlineLevel="0" collapsed="false">
      <c r="A1" s="32" t="s">
        <v>649</v>
      </c>
    </row>
    <row r="2" customFormat="false" ht="15" hidden="false" customHeight="false" outlineLevel="0" collapsed="false">
      <c r="A2" s="33" t="s">
        <v>650</v>
      </c>
    </row>
    <row r="4" customFormat="false" ht="31.5" hidden="false" customHeight="true" outlineLevel="0" collapsed="false">
      <c r="A4" s="22" t="s">
        <v>651</v>
      </c>
      <c r="B4" s="22" t="s">
        <v>652</v>
      </c>
      <c r="C4" s="22" t="s">
        <v>653</v>
      </c>
    </row>
    <row r="5" customFormat="false" ht="48" hidden="false" customHeight="true" outlineLevel="0" collapsed="false">
      <c r="A5" s="23" t="s">
        <v>654</v>
      </c>
      <c r="B5" s="36"/>
      <c r="C5" s="38" t="s">
        <v>655</v>
      </c>
    </row>
    <row r="6" customFormat="false" ht="48" hidden="false" customHeight="true" outlineLevel="0" collapsed="false">
      <c r="A6" s="23" t="s">
        <v>656</v>
      </c>
      <c r="B6" s="36"/>
      <c r="C6" s="38" t="s">
        <v>657</v>
      </c>
    </row>
    <row r="7" customFormat="false" ht="48" hidden="false" customHeight="true" outlineLevel="0" collapsed="false">
      <c r="A7" s="23" t="s">
        <v>658</v>
      </c>
      <c r="B7" s="36"/>
      <c r="C7" s="38" t="s">
        <v>659</v>
      </c>
    </row>
    <row r="8" customFormat="false" ht="48" hidden="false" customHeight="true" outlineLevel="0" collapsed="false">
      <c r="A8" s="23" t="s">
        <v>660</v>
      </c>
      <c r="B8" s="36"/>
      <c r="C8" s="38" t="s">
        <v>661</v>
      </c>
    </row>
    <row r="9" customFormat="false" ht="48" hidden="false" customHeight="true" outlineLevel="0" collapsed="false">
      <c r="A9" s="23" t="s">
        <v>662</v>
      </c>
      <c r="B9" s="36"/>
      <c r="C9" s="38" t="s">
        <v>663</v>
      </c>
    </row>
    <row r="10" customFormat="false" ht="48" hidden="false" customHeight="true" outlineLevel="0" collapsed="false">
      <c r="A10" s="23" t="s">
        <v>664</v>
      </c>
      <c r="B10" s="36"/>
      <c r="C10" s="38" t="s">
        <v>665</v>
      </c>
    </row>
    <row r="11" customFormat="false" ht="48" hidden="false" customHeight="true" outlineLevel="0" collapsed="false">
      <c r="A11" s="23" t="s">
        <v>666</v>
      </c>
      <c r="B11" s="36"/>
      <c r="C11" s="38" t="s">
        <v>667</v>
      </c>
    </row>
    <row r="12" customFormat="false" ht="48" hidden="false" customHeight="true" outlineLevel="0" collapsed="false">
      <c r="A12" s="23" t="s">
        <v>668</v>
      </c>
      <c r="B12" s="36"/>
      <c r="C12" s="38" t="s">
        <v>669</v>
      </c>
    </row>
    <row r="14" customFormat="false" ht="15" hidden="false" customHeight="false" outlineLevel="0" collapsed="false">
      <c r="A14" s="64" t="s">
        <v>670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B3E6"/>
    <pageSetUpPr fitToPage="true"/>
  </sheetPr>
  <dimension ref="A1:D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4"/>
    <col collapsed="false" customWidth="true" hidden="false" outlineLevel="0" max="3" min="3" style="0" width="34"/>
    <col collapsed="false" customWidth="true" hidden="false" outlineLevel="0" max="4" min="4" style="0" width="50"/>
  </cols>
  <sheetData>
    <row r="1" customFormat="false" ht="27.75" hidden="false" customHeight="true" outlineLevel="0" collapsed="false">
      <c r="A1" s="32" t="s">
        <v>32</v>
      </c>
    </row>
    <row r="2" customFormat="false" ht="15" hidden="false" customHeight="false" outlineLevel="0" collapsed="false">
      <c r="A2" s="33" t="s">
        <v>671</v>
      </c>
    </row>
    <row r="3" customFormat="false" ht="15" hidden="false" customHeight="false" outlineLevel="0" collapsed="false">
      <c r="A3" s="34" t="s">
        <v>672</v>
      </c>
    </row>
    <row r="5" customFormat="false" ht="31.5" hidden="false" customHeight="true" outlineLevel="0" collapsed="false">
      <c r="A5" s="22" t="s">
        <v>673</v>
      </c>
      <c r="B5" s="22" t="s">
        <v>674</v>
      </c>
      <c r="C5" s="22" t="s">
        <v>675</v>
      </c>
      <c r="D5" s="22" t="s">
        <v>676</v>
      </c>
    </row>
    <row r="6" customFormat="false" ht="15" hidden="false" customHeight="false" outlineLevel="0" collapsed="false">
      <c r="A6" s="35" t="s">
        <v>677</v>
      </c>
      <c r="B6" s="35" t="s">
        <v>160</v>
      </c>
      <c r="C6" s="35" t="s">
        <v>161</v>
      </c>
      <c r="D6" s="41" t="str">
        <f aca="false">IF(OR(A6="",B6=""),"",B6&amp;" &gt; "&amp;C6)</f>
        <v>Product &gt; Defect or failure</v>
      </c>
    </row>
    <row r="7" customFormat="false" ht="15" hidden="false" customHeight="false" outlineLevel="0" collapsed="false">
      <c r="A7" s="35" t="s">
        <v>678</v>
      </c>
      <c r="B7" s="35" t="s">
        <v>160</v>
      </c>
      <c r="C7" s="35" t="s">
        <v>161</v>
      </c>
      <c r="D7" s="41" t="str">
        <f aca="false">IF(OR(A7="",B7=""),"",B7&amp;" &gt; "&amp;C7)</f>
        <v>Product &gt; Defect or failure</v>
      </c>
    </row>
    <row r="8" customFormat="false" ht="15" hidden="false" customHeight="false" outlineLevel="0" collapsed="false">
      <c r="A8" s="35" t="s">
        <v>679</v>
      </c>
      <c r="B8" s="35" t="s">
        <v>160</v>
      </c>
      <c r="C8" s="35" t="s">
        <v>161</v>
      </c>
      <c r="D8" s="41" t="str">
        <f aca="false">IF(OR(A8="",B8=""),"",B8&amp;" &gt; "&amp;C8)</f>
        <v>Product &gt; Defect or failure</v>
      </c>
    </row>
    <row r="9" customFormat="false" ht="15" hidden="false" customHeight="false" outlineLevel="0" collapsed="false">
      <c r="A9" s="35" t="s">
        <v>680</v>
      </c>
      <c r="B9" s="35" t="s">
        <v>160</v>
      </c>
      <c r="C9" s="35" t="s">
        <v>161</v>
      </c>
      <c r="D9" s="41" t="str">
        <f aca="false">IF(OR(A9="",B9=""),"",B9&amp;" &gt; "&amp;C9)</f>
        <v>Product &gt; Defect or failure</v>
      </c>
    </row>
    <row r="10" customFormat="false" ht="15" hidden="false" customHeight="false" outlineLevel="0" collapsed="false">
      <c r="A10" s="35" t="s">
        <v>681</v>
      </c>
      <c r="B10" s="35" t="s">
        <v>160</v>
      </c>
      <c r="C10" s="35" t="s">
        <v>161</v>
      </c>
      <c r="D10" s="41" t="str">
        <f aca="false">IF(OR(A10="",B10=""),"",B10&amp;" &gt; "&amp;C10)</f>
        <v>Product &gt; Defect or failure</v>
      </c>
    </row>
    <row r="11" customFormat="false" ht="15" hidden="false" customHeight="false" outlineLevel="0" collapsed="false">
      <c r="A11" s="35" t="s">
        <v>682</v>
      </c>
      <c r="B11" s="35" t="s">
        <v>160</v>
      </c>
      <c r="C11" s="35" t="s">
        <v>170</v>
      </c>
      <c r="D11" s="41" t="str">
        <f aca="false">IF(OR(A11="",B11=""),"",B11&amp;" &gt; "&amp;C11)</f>
        <v>Product &gt; Does not match description</v>
      </c>
    </row>
    <row r="12" customFormat="false" ht="15" hidden="false" customHeight="false" outlineLevel="0" collapsed="false">
      <c r="A12" s="35" t="s">
        <v>683</v>
      </c>
      <c r="B12" s="35" t="s">
        <v>160</v>
      </c>
      <c r="C12" s="35" t="s">
        <v>170</v>
      </c>
      <c r="D12" s="41" t="str">
        <f aca="false">IF(OR(A12="",B12=""),"",B12&amp;" &gt; "&amp;C12)</f>
        <v>Product &gt; Does not match description</v>
      </c>
    </row>
    <row r="13" customFormat="false" ht="15" hidden="false" customHeight="false" outlineLevel="0" collapsed="false">
      <c r="A13" s="35" t="s">
        <v>684</v>
      </c>
      <c r="B13" s="35" t="s">
        <v>160</v>
      </c>
      <c r="C13" s="35" t="s">
        <v>170</v>
      </c>
      <c r="D13" s="41" t="str">
        <f aca="false">IF(OR(A13="",B13=""),"",B13&amp;" &gt; "&amp;C13)</f>
        <v>Product &gt; Does not match description</v>
      </c>
    </row>
    <row r="14" customFormat="false" ht="15" hidden="false" customHeight="false" outlineLevel="0" collapsed="false">
      <c r="A14" s="35" t="s">
        <v>685</v>
      </c>
      <c r="B14" s="35" t="s">
        <v>160</v>
      </c>
      <c r="C14" s="35" t="s">
        <v>179</v>
      </c>
      <c r="D14" s="41" t="str">
        <f aca="false">IF(OR(A14="",B14=""),"",B14&amp;" &gt; "&amp;C14)</f>
        <v>Product &gt; Performance or quality concern</v>
      </c>
    </row>
    <row r="15" customFormat="false" ht="15" hidden="false" customHeight="false" outlineLevel="0" collapsed="false">
      <c r="A15" s="35" t="s">
        <v>686</v>
      </c>
      <c r="B15" s="35" t="s">
        <v>160</v>
      </c>
      <c r="C15" s="35" t="s">
        <v>179</v>
      </c>
      <c r="D15" s="41" t="str">
        <f aca="false">IF(OR(A15="",B15=""),"",B15&amp;" &gt; "&amp;C15)</f>
        <v>Product &gt; Performance or quality concern</v>
      </c>
    </row>
    <row r="16" customFormat="false" ht="15" hidden="false" customHeight="false" outlineLevel="0" collapsed="false">
      <c r="A16" s="35" t="s">
        <v>687</v>
      </c>
      <c r="B16" s="35" t="s">
        <v>160</v>
      </c>
      <c r="C16" s="35" t="s">
        <v>179</v>
      </c>
      <c r="D16" s="41" t="str">
        <f aca="false">IF(OR(A16="",B16=""),"",B16&amp;" &gt; "&amp;C16)</f>
        <v>Product &gt; Performance or quality concern</v>
      </c>
    </row>
    <row r="17" customFormat="false" ht="15" hidden="false" customHeight="false" outlineLevel="0" collapsed="false">
      <c r="A17" s="35" t="s">
        <v>688</v>
      </c>
      <c r="B17" s="35" t="s">
        <v>160</v>
      </c>
      <c r="C17" s="35" t="s">
        <v>179</v>
      </c>
      <c r="D17" s="41" t="str">
        <f aca="false">IF(OR(A17="",B17=""),"",B17&amp;" &gt; "&amp;C17)</f>
        <v>Product &gt; Performance or quality concern</v>
      </c>
    </row>
    <row r="18" customFormat="false" ht="15" hidden="false" customHeight="false" outlineLevel="0" collapsed="false">
      <c r="A18" s="35" t="s">
        <v>689</v>
      </c>
      <c r="B18" s="35" t="s">
        <v>160</v>
      </c>
      <c r="C18" s="35" t="s">
        <v>179</v>
      </c>
      <c r="D18" s="41" t="str">
        <f aca="false">IF(OR(A18="",B18=""),"",B18&amp;" &gt; "&amp;C18)</f>
        <v>Product &gt; Performance or quality concern</v>
      </c>
    </row>
    <row r="19" customFormat="false" ht="15" hidden="false" customHeight="false" outlineLevel="0" collapsed="false">
      <c r="A19" s="35" t="s">
        <v>690</v>
      </c>
      <c r="B19" s="35" t="s">
        <v>196</v>
      </c>
      <c r="C19" s="35" t="s">
        <v>197</v>
      </c>
      <c r="D19" s="41" t="str">
        <f aca="false">IF(OR(A19="",B19=""),"",B19&amp;" &gt; "&amp;C19)</f>
        <v>Delivery &amp; Shipping &gt; Damaged in transit</v>
      </c>
    </row>
    <row r="20" customFormat="false" ht="15" hidden="false" customHeight="false" outlineLevel="0" collapsed="false">
      <c r="A20" s="35" t="s">
        <v>691</v>
      </c>
      <c r="B20" s="35" t="s">
        <v>196</v>
      </c>
      <c r="C20" s="35" t="s">
        <v>197</v>
      </c>
      <c r="D20" s="41" t="str">
        <f aca="false">IF(OR(A20="",B20=""),"",B20&amp;" &gt; "&amp;C20)</f>
        <v>Delivery &amp; Shipping &gt; Damaged in transit</v>
      </c>
    </row>
    <row r="21" customFormat="false" ht="15" hidden="false" customHeight="false" outlineLevel="0" collapsed="false">
      <c r="A21" s="35" t="s">
        <v>692</v>
      </c>
      <c r="B21" s="35" t="s">
        <v>196</v>
      </c>
      <c r="C21" s="35" t="s">
        <v>197</v>
      </c>
      <c r="D21" s="41" t="str">
        <f aca="false">IF(OR(A21="",B21=""),"",B21&amp;" &gt; "&amp;C21)</f>
        <v>Delivery &amp; Shipping &gt; Damaged in transit</v>
      </c>
    </row>
    <row r="22" customFormat="false" ht="15" hidden="false" customHeight="false" outlineLevel="0" collapsed="false">
      <c r="A22" s="35" t="s">
        <v>693</v>
      </c>
      <c r="B22" s="35" t="s">
        <v>196</v>
      </c>
      <c r="C22" s="35" t="s">
        <v>197</v>
      </c>
      <c r="D22" s="41" t="str">
        <f aca="false">IF(OR(A22="",B22=""),"",B22&amp;" &gt; "&amp;C22)</f>
        <v>Delivery &amp; Shipping &gt; Damaged in transit</v>
      </c>
    </row>
    <row r="23" customFormat="false" ht="15" hidden="false" customHeight="false" outlineLevel="0" collapsed="false">
      <c r="A23" s="35" t="s">
        <v>694</v>
      </c>
      <c r="B23" s="35" t="s">
        <v>196</v>
      </c>
      <c r="C23" s="35" t="s">
        <v>197</v>
      </c>
      <c r="D23" s="41" t="str">
        <f aca="false">IF(OR(A23="",B23=""),"",B23&amp;" &gt; "&amp;C23)</f>
        <v>Delivery &amp; Shipping &gt; Damaged in transit</v>
      </c>
    </row>
    <row r="24" customFormat="false" ht="15" hidden="false" customHeight="false" outlineLevel="0" collapsed="false">
      <c r="A24" s="35" t="s">
        <v>695</v>
      </c>
      <c r="B24" s="35" t="s">
        <v>196</v>
      </c>
      <c r="C24" s="35" t="s">
        <v>206</v>
      </c>
      <c r="D24" s="41" t="str">
        <f aca="false">IF(OR(A24="",B24=""),"",B24&amp;" &gt; "&amp;C24)</f>
        <v>Delivery &amp; Shipping &gt; Late delivery</v>
      </c>
    </row>
    <row r="25" customFormat="false" ht="15" hidden="false" customHeight="false" outlineLevel="0" collapsed="false">
      <c r="A25" s="35" t="s">
        <v>696</v>
      </c>
      <c r="B25" s="35" t="s">
        <v>196</v>
      </c>
      <c r="C25" s="35" t="s">
        <v>206</v>
      </c>
      <c r="D25" s="41" t="str">
        <f aca="false">IF(OR(A25="",B25=""),"",B25&amp;" &gt; "&amp;C25)</f>
        <v>Delivery &amp; Shipping &gt; Late delivery</v>
      </c>
    </row>
    <row r="26" customFormat="false" ht="15" hidden="false" customHeight="false" outlineLevel="0" collapsed="false">
      <c r="A26" s="35" t="s">
        <v>697</v>
      </c>
      <c r="B26" s="35" t="s">
        <v>196</v>
      </c>
      <c r="C26" s="35" t="s">
        <v>206</v>
      </c>
      <c r="D26" s="41" t="str">
        <f aca="false">IF(OR(A26="",B26=""),"",B26&amp;" &gt; "&amp;C26)</f>
        <v>Delivery &amp; Shipping &gt; Late delivery</v>
      </c>
    </row>
    <row r="27" customFormat="false" ht="15" hidden="false" customHeight="false" outlineLevel="0" collapsed="false">
      <c r="A27" s="35" t="s">
        <v>698</v>
      </c>
      <c r="B27" s="35" t="s">
        <v>196</v>
      </c>
      <c r="C27" s="35" t="s">
        <v>206</v>
      </c>
      <c r="D27" s="41" t="str">
        <f aca="false">IF(OR(A27="",B27=""),"",B27&amp;" &gt; "&amp;C27)</f>
        <v>Delivery &amp; Shipping &gt; Late delivery</v>
      </c>
    </row>
    <row r="28" customFormat="false" ht="15" hidden="false" customHeight="false" outlineLevel="0" collapsed="false">
      <c r="A28" s="35" t="s">
        <v>699</v>
      </c>
      <c r="B28" s="35" t="s">
        <v>196</v>
      </c>
      <c r="C28" s="35" t="s">
        <v>214</v>
      </c>
      <c r="D28" s="41" t="str">
        <f aca="false">IF(OR(A28="",B28=""),"",B28&amp;" &gt; "&amp;C28)</f>
        <v>Delivery &amp; Shipping &gt; Lost or not delivered</v>
      </c>
    </row>
    <row r="29" customFormat="false" ht="15" hidden="false" customHeight="false" outlineLevel="0" collapsed="false">
      <c r="A29" s="35" t="s">
        <v>700</v>
      </c>
      <c r="B29" s="35" t="s">
        <v>196</v>
      </c>
      <c r="C29" s="35" t="s">
        <v>214</v>
      </c>
      <c r="D29" s="41" t="str">
        <f aca="false">IF(OR(A29="",B29=""),"",B29&amp;" &gt; "&amp;C29)</f>
        <v>Delivery &amp; Shipping &gt; Lost or not delivered</v>
      </c>
    </row>
    <row r="30" customFormat="false" ht="15" hidden="false" customHeight="false" outlineLevel="0" collapsed="false">
      <c r="A30" s="35" t="s">
        <v>701</v>
      </c>
      <c r="B30" s="35" t="s">
        <v>196</v>
      </c>
      <c r="C30" s="35" t="s">
        <v>214</v>
      </c>
      <c r="D30" s="41" t="str">
        <f aca="false">IF(OR(A30="",B30=""),"",B30&amp;" &gt; "&amp;C30)</f>
        <v>Delivery &amp; Shipping &gt; Lost or not delivered</v>
      </c>
    </row>
    <row r="31" customFormat="false" ht="15" hidden="false" customHeight="false" outlineLevel="0" collapsed="false">
      <c r="A31" s="35" t="s">
        <v>702</v>
      </c>
      <c r="B31" s="35" t="s">
        <v>196</v>
      </c>
      <c r="C31" s="35" t="s">
        <v>214</v>
      </c>
      <c r="D31" s="41" t="str">
        <f aca="false">IF(OR(A31="",B31=""),"",B31&amp;" &gt; "&amp;C31)</f>
        <v>Delivery &amp; Shipping &gt; Lost or not delivered</v>
      </c>
    </row>
    <row r="32" customFormat="false" ht="15" hidden="false" customHeight="false" outlineLevel="0" collapsed="false">
      <c r="A32" s="35" t="s">
        <v>703</v>
      </c>
      <c r="B32" s="35" t="s">
        <v>196</v>
      </c>
      <c r="C32" s="35" t="s">
        <v>222</v>
      </c>
      <c r="D32" s="41" t="str">
        <f aca="false">IF(OR(A32="",B32=""),"",B32&amp;" &gt; "&amp;C32)</f>
        <v>Delivery &amp; Shipping &gt; Delivery scheduling</v>
      </c>
    </row>
    <row r="33" customFormat="false" ht="15" hidden="false" customHeight="false" outlineLevel="0" collapsed="false">
      <c r="A33" s="35" t="s">
        <v>704</v>
      </c>
      <c r="B33" s="35" t="s">
        <v>196</v>
      </c>
      <c r="C33" s="35" t="s">
        <v>222</v>
      </c>
      <c r="D33" s="41" t="str">
        <f aca="false">IF(OR(A33="",B33=""),"",B33&amp;" &gt; "&amp;C33)</f>
        <v>Delivery &amp; Shipping &gt; Delivery scheduling</v>
      </c>
    </row>
    <row r="34" customFormat="false" ht="15" hidden="false" customHeight="false" outlineLevel="0" collapsed="false">
      <c r="A34" s="35" t="s">
        <v>705</v>
      </c>
      <c r="B34" s="35" t="s">
        <v>196</v>
      </c>
      <c r="C34" s="35" t="s">
        <v>222</v>
      </c>
      <c r="D34" s="41" t="str">
        <f aca="false">IF(OR(A34="",B34=""),"",B34&amp;" &gt; "&amp;C34)</f>
        <v>Delivery &amp; Shipping &gt; Delivery scheduling</v>
      </c>
    </row>
    <row r="35" customFormat="false" ht="15" hidden="false" customHeight="false" outlineLevel="0" collapsed="false">
      <c r="A35" s="35" t="s">
        <v>706</v>
      </c>
      <c r="B35" s="35" t="s">
        <v>196</v>
      </c>
      <c r="C35" s="35" t="s">
        <v>222</v>
      </c>
      <c r="D35" s="41" t="str">
        <f aca="false">IF(OR(A35="",B35=""),"",B35&amp;" &gt; "&amp;C35)</f>
        <v>Delivery &amp; Shipping &gt; Delivery scheduling</v>
      </c>
    </row>
    <row r="36" customFormat="false" ht="15" hidden="false" customHeight="false" outlineLevel="0" collapsed="false">
      <c r="A36" s="35" t="s">
        <v>707</v>
      </c>
      <c r="B36" s="35" t="s">
        <v>196</v>
      </c>
      <c r="C36" s="35" t="s">
        <v>230</v>
      </c>
      <c r="D36" s="41" t="str">
        <f aca="false">IF(OR(A36="",B36=""),"",B36&amp;" &gt; "&amp;C36)</f>
        <v>Delivery &amp; Shipping &gt; Carrier conduct</v>
      </c>
    </row>
    <row r="37" customFormat="false" ht="15" hidden="false" customHeight="false" outlineLevel="0" collapsed="false">
      <c r="A37" s="35" t="s">
        <v>708</v>
      </c>
      <c r="B37" s="35" t="s">
        <v>196</v>
      </c>
      <c r="C37" s="35" t="s">
        <v>230</v>
      </c>
      <c r="D37" s="41" t="str">
        <f aca="false">IF(OR(A37="",B37=""),"",B37&amp;" &gt; "&amp;C37)</f>
        <v>Delivery &amp; Shipping &gt; Carrier conduct</v>
      </c>
    </row>
    <row r="38" customFormat="false" ht="15" hidden="false" customHeight="false" outlineLevel="0" collapsed="false">
      <c r="A38" s="35" t="s">
        <v>709</v>
      </c>
      <c r="B38" s="35" t="s">
        <v>196</v>
      </c>
      <c r="C38" s="35" t="s">
        <v>230</v>
      </c>
      <c r="D38" s="41" t="str">
        <f aca="false">IF(OR(A38="",B38=""),"",B38&amp;" &gt; "&amp;C38)</f>
        <v>Delivery &amp; Shipping &gt; Carrier conduct</v>
      </c>
    </row>
    <row r="39" customFormat="false" ht="15" hidden="false" customHeight="false" outlineLevel="0" collapsed="false">
      <c r="A39" s="35" t="s">
        <v>710</v>
      </c>
      <c r="B39" s="35" t="s">
        <v>238</v>
      </c>
      <c r="C39" s="35" t="s">
        <v>239</v>
      </c>
      <c r="D39" s="41" t="str">
        <f aca="false">IF(OR(A39="",B39=""),"",B39&amp;" &gt; "&amp;C39)</f>
        <v>Orders &amp; Fulfillment &gt; Wrong item received</v>
      </c>
    </row>
    <row r="40" customFormat="false" ht="15" hidden="false" customHeight="false" outlineLevel="0" collapsed="false">
      <c r="A40" s="35" t="s">
        <v>711</v>
      </c>
      <c r="B40" s="35" t="s">
        <v>238</v>
      </c>
      <c r="C40" s="35" t="s">
        <v>239</v>
      </c>
      <c r="D40" s="41" t="str">
        <f aca="false">IF(OR(A40="",B40=""),"",B40&amp;" &gt; "&amp;C40)</f>
        <v>Orders &amp; Fulfillment &gt; Wrong item received</v>
      </c>
    </row>
    <row r="41" customFormat="false" ht="15" hidden="false" customHeight="false" outlineLevel="0" collapsed="false">
      <c r="A41" s="35" t="s">
        <v>712</v>
      </c>
      <c r="B41" s="35" t="s">
        <v>238</v>
      </c>
      <c r="C41" s="35" t="s">
        <v>239</v>
      </c>
      <c r="D41" s="41" t="str">
        <f aca="false">IF(OR(A41="",B41=""),"",B41&amp;" &gt; "&amp;C41)</f>
        <v>Orders &amp; Fulfillment &gt; Wrong item received</v>
      </c>
    </row>
    <row r="42" customFormat="false" ht="15" hidden="false" customHeight="false" outlineLevel="0" collapsed="false">
      <c r="A42" s="35" t="s">
        <v>713</v>
      </c>
      <c r="B42" s="35" t="s">
        <v>238</v>
      </c>
      <c r="C42" s="35" t="s">
        <v>239</v>
      </c>
      <c r="D42" s="41" t="str">
        <f aca="false">IF(OR(A42="",B42=""),"",B42&amp;" &gt; "&amp;C42)</f>
        <v>Orders &amp; Fulfillment &gt; Wrong item received</v>
      </c>
    </row>
    <row r="43" customFormat="false" ht="15" hidden="false" customHeight="false" outlineLevel="0" collapsed="false">
      <c r="A43" s="35" t="s">
        <v>714</v>
      </c>
      <c r="B43" s="35" t="s">
        <v>238</v>
      </c>
      <c r="C43" s="35" t="s">
        <v>248</v>
      </c>
      <c r="D43" s="41" t="str">
        <f aca="false">IF(OR(A43="",B43=""),"",B43&amp;" &gt; "&amp;C43)</f>
        <v>Orders &amp; Fulfillment &gt; Missing parts or items</v>
      </c>
    </row>
    <row r="44" customFormat="false" ht="15" hidden="false" customHeight="false" outlineLevel="0" collapsed="false">
      <c r="A44" s="35" t="s">
        <v>715</v>
      </c>
      <c r="B44" s="35" t="s">
        <v>238</v>
      </c>
      <c r="C44" s="35" t="s">
        <v>248</v>
      </c>
      <c r="D44" s="41" t="str">
        <f aca="false">IF(OR(A44="",B44=""),"",B44&amp;" &gt; "&amp;C44)</f>
        <v>Orders &amp; Fulfillment &gt; Missing parts or items</v>
      </c>
    </row>
    <row r="45" customFormat="false" ht="15" hidden="false" customHeight="false" outlineLevel="0" collapsed="false">
      <c r="A45" s="35" t="s">
        <v>716</v>
      </c>
      <c r="B45" s="35" t="s">
        <v>238</v>
      </c>
      <c r="C45" s="35" t="s">
        <v>248</v>
      </c>
      <c r="D45" s="41" t="str">
        <f aca="false">IF(OR(A45="",B45=""),"",B45&amp;" &gt; "&amp;C45)</f>
        <v>Orders &amp; Fulfillment &gt; Missing parts or items</v>
      </c>
    </row>
    <row r="46" customFormat="false" ht="15" hidden="false" customHeight="false" outlineLevel="0" collapsed="false">
      <c r="A46" s="35" t="s">
        <v>717</v>
      </c>
      <c r="B46" s="35" t="s">
        <v>238</v>
      </c>
      <c r="C46" s="35" t="s">
        <v>248</v>
      </c>
      <c r="D46" s="41" t="str">
        <f aca="false">IF(OR(A46="",B46=""),"",B46&amp;" &gt; "&amp;C46)</f>
        <v>Orders &amp; Fulfillment &gt; Missing parts or items</v>
      </c>
    </row>
    <row r="47" customFormat="false" ht="15" hidden="false" customHeight="false" outlineLevel="0" collapsed="false">
      <c r="A47" s="35" t="s">
        <v>718</v>
      </c>
      <c r="B47" s="35" t="s">
        <v>238</v>
      </c>
      <c r="C47" s="35" t="s">
        <v>256</v>
      </c>
      <c r="D47" s="41" t="str">
        <f aca="false">IF(OR(A47="",B47=""),"",B47&amp;" &gt; "&amp;C47)</f>
        <v>Orders &amp; Fulfillment &gt; Order status question</v>
      </c>
    </row>
    <row r="48" customFormat="false" ht="15" hidden="false" customHeight="false" outlineLevel="0" collapsed="false">
      <c r="A48" s="35" t="s">
        <v>719</v>
      </c>
      <c r="B48" s="35" t="s">
        <v>238</v>
      </c>
      <c r="C48" s="35" t="s">
        <v>256</v>
      </c>
      <c r="D48" s="41" t="str">
        <f aca="false">IF(OR(A48="",B48=""),"",B48&amp;" &gt; "&amp;C48)</f>
        <v>Orders &amp; Fulfillment &gt; Order status question</v>
      </c>
    </row>
    <row r="49" customFormat="false" ht="15" hidden="false" customHeight="false" outlineLevel="0" collapsed="false">
      <c r="A49" s="35" t="s">
        <v>720</v>
      </c>
      <c r="B49" s="35" t="s">
        <v>238</v>
      </c>
      <c r="C49" s="35" t="s">
        <v>256</v>
      </c>
      <c r="D49" s="41" t="str">
        <f aca="false">IF(OR(A49="",B49=""),"",B49&amp;" &gt; "&amp;C49)</f>
        <v>Orders &amp; Fulfillment &gt; Order status question</v>
      </c>
    </row>
    <row r="50" customFormat="false" ht="15" hidden="false" customHeight="false" outlineLevel="0" collapsed="false">
      <c r="A50" s="35" t="s">
        <v>721</v>
      </c>
      <c r="B50" s="35" t="s">
        <v>238</v>
      </c>
      <c r="C50" s="35" t="s">
        <v>256</v>
      </c>
      <c r="D50" s="41" t="str">
        <f aca="false">IF(OR(A50="",B50=""),"",B50&amp;" &gt; "&amp;C50)</f>
        <v>Orders &amp; Fulfillment &gt; Order status question</v>
      </c>
    </row>
    <row r="51" customFormat="false" ht="15" hidden="false" customHeight="false" outlineLevel="0" collapsed="false">
      <c r="A51" s="35" t="s">
        <v>722</v>
      </c>
      <c r="B51" s="35" t="s">
        <v>238</v>
      </c>
      <c r="C51" s="35" t="s">
        <v>256</v>
      </c>
      <c r="D51" s="41" t="str">
        <f aca="false">IF(OR(A51="",B51=""),"",B51&amp;" &gt; "&amp;C51)</f>
        <v>Orders &amp; Fulfillment &gt; Order status question</v>
      </c>
    </row>
    <row r="52" customFormat="false" ht="15" hidden="false" customHeight="false" outlineLevel="0" collapsed="false">
      <c r="A52" s="35" t="s">
        <v>723</v>
      </c>
      <c r="B52" s="35" t="s">
        <v>238</v>
      </c>
      <c r="C52" s="35" t="s">
        <v>265</v>
      </c>
      <c r="D52" s="41" t="str">
        <f aca="false">IF(OR(A52="",B52=""),"",B52&amp;" &gt; "&amp;C52)</f>
        <v>Orders &amp; Fulfillment &gt; Backorder or stock issue</v>
      </c>
    </row>
    <row r="53" customFormat="false" ht="15" hidden="false" customHeight="false" outlineLevel="0" collapsed="false">
      <c r="A53" s="35" t="s">
        <v>724</v>
      </c>
      <c r="B53" s="35" t="s">
        <v>238</v>
      </c>
      <c r="C53" s="35" t="s">
        <v>265</v>
      </c>
      <c r="D53" s="41" t="str">
        <f aca="false">IF(OR(A53="",B53=""),"",B53&amp;" &gt; "&amp;C53)</f>
        <v>Orders &amp; Fulfillment &gt; Backorder or stock issue</v>
      </c>
    </row>
    <row r="54" customFormat="false" ht="15" hidden="false" customHeight="false" outlineLevel="0" collapsed="false">
      <c r="A54" s="35" t="s">
        <v>725</v>
      </c>
      <c r="B54" s="35" t="s">
        <v>238</v>
      </c>
      <c r="C54" s="35" t="s">
        <v>265</v>
      </c>
      <c r="D54" s="41" t="str">
        <f aca="false">IF(OR(A54="",B54=""),"",B54&amp;" &gt; "&amp;C54)</f>
        <v>Orders &amp; Fulfillment &gt; Backorder or stock issue</v>
      </c>
    </row>
    <row r="55" customFormat="false" ht="15" hidden="false" customHeight="false" outlineLevel="0" collapsed="false">
      <c r="A55" s="35" t="s">
        <v>726</v>
      </c>
      <c r="B55" s="35" t="s">
        <v>238</v>
      </c>
      <c r="C55" s="35" t="s">
        <v>274</v>
      </c>
      <c r="D55" s="41" t="str">
        <f aca="false">IF(OR(A55="",B55=""),"",B55&amp;" &gt; "&amp;C55)</f>
        <v>Orders &amp; Fulfillment &gt; Order change or cancellation</v>
      </c>
    </row>
    <row r="56" customFormat="false" ht="15" hidden="false" customHeight="false" outlineLevel="0" collapsed="false">
      <c r="A56" s="35" t="s">
        <v>727</v>
      </c>
      <c r="B56" s="35" t="s">
        <v>238</v>
      </c>
      <c r="C56" s="35" t="s">
        <v>274</v>
      </c>
      <c r="D56" s="41" t="str">
        <f aca="false">IF(OR(A56="",B56=""),"",B56&amp;" &gt; "&amp;C56)</f>
        <v>Orders &amp; Fulfillment &gt; Order change or cancellation</v>
      </c>
    </row>
    <row r="57" customFormat="false" ht="15" hidden="false" customHeight="false" outlineLevel="0" collapsed="false">
      <c r="A57" s="35" t="s">
        <v>728</v>
      </c>
      <c r="B57" s="35" t="s">
        <v>238</v>
      </c>
      <c r="C57" s="35" t="s">
        <v>274</v>
      </c>
      <c r="D57" s="41" t="str">
        <f aca="false">IF(OR(A57="",B57=""),"",B57&amp;" &gt; "&amp;C57)</f>
        <v>Orders &amp; Fulfillment &gt; Order change or cancellation</v>
      </c>
    </row>
    <row r="58" customFormat="false" ht="15" hidden="false" customHeight="false" outlineLevel="0" collapsed="false">
      <c r="A58" s="35" t="s">
        <v>729</v>
      </c>
      <c r="B58" s="35" t="s">
        <v>282</v>
      </c>
      <c r="C58" s="35" t="s">
        <v>283</v>
      </c>
      <c r="D58" s="41" t="str">
        <f aca="false">IF(OR(A58="",B58=""),"",B58&amp;" &gt; "&amp;C58)</f>
        <v>Billing &amp; Payments &gt; Charged incorrectly</v>
      </c>
    </row>
    <row r="59" customFormat="false" ht="15" hidden="false" customHeight="false" outlineLevel="0" collapsed="false">
      <c r="A59" s="35" t="s">
        <v>730</v>
      </c>
      <c r="B59" s="35" t="s">
        <v>282</v>
      </c>
      <c r="C59" s="35" t="s">
        <v>283</v>
      </c>
      <c r="D59" s="41" t="str">
        <f aca="false">IF(OR(A59="",B59=""),"",B59&amp;" &gt; "&amp;C59)</f>
        <v>Billing &amp; Payments &gt; Charged incorrectly</v>
      </c>
    </row>
    <row r="60" customFormat="false" ht="15" hidden="false" customHeight="false" outlineLevel="0" collapsed="false">
      <c r="A60" s="35" t="s">
        <v>731</v>
      </c>
      <c r="B60" s="35" t="s">
        <v>282</v>
      </c>
      <c r="C60" s="35" t="s">
        <v>283</v>
      </c>
      <c r="D60" s="41" t="str">
        <f aca="false">IF(OR(A60="",B60=""),"",B60&amp;" &gt; "&amp;C60)</f>
        <v>Billing &amp; Payments &gt; Charged incorrectly</v>
      </c>
    </row>
    <row r="61" customFormat="false" ht="15" hidden="false" customHeight="false" outlineLevel="0" collapsed="false">
      <c r="A61" s="35" t="s">
        <v>732</v>
      </c>
      <c r="B61" s="35" t="s">
        <v>282</v>
      </c>
      <c r="C61" s="35" t="s">
        <v>283</v>
      </c>
      <c r="D61" s="41" t="str">
        <f aca="false">IF(OR(A61="",B61=""),"",B61&amp;" &gt; "&amp;C61)</f>
        <v>Billing &amp; Payments &gt; Charged incorrectly</v>
      </c>
    </row>
    <row r="62" customFormat="false" ht="15" hidden="false" customHeight="false" outlineLevel="0" collapsed="false">
      <c r="A62" s="35" t="s">
        <v>733</v>
      </c>
      <c r="B62" s="35" t="s">
        <v>282</v>
      </c>
      <c r="C62" s="35" t="s">
        <v>292</v>
      </c>
      <c r="D62" s="41" t="str">
        <f aca="false">IF(OR(A62="",B62=""),"",B62&amp;" &gt; "&amp;C62)</f>
        <v>Billing &amp; Payments &gt; Refund not received</v>
      </c>
    </row>
    <row r="63" customFormat="false" ht="15" hidden="false" customHeight="false" outlineLevel="0" collapsed="false">
      <c r="A63" s="35" t="s">
        <v>734</v>
      </c>
      <c r="B63" s="35" t="s">
        <v>282</v>
      </c>
      <c r="C63" s="35" t="s">
        <v>292</v>
      </c>
      <c r="D63" s="41" t="str">
        <f aca="false">IF(OR(A63="",B63=""),"",B63&amp;" &gt; "&amp;C63)</f>
        <v>Billing &amp; Payments &gt; Refund not received</v>
      </c>
    </row>
    <row r="64" customFormat="false" ht="15" hidden="false" customHeight="false" outlineLevel="0" collapsed="false">
      <c r="A64" s="35" t="s">
        <v>735</v>
      </c>
      <c r="B64" s="35" t="s">
        <v>282</v>
      </c>
      <c r="C64" s="35" t="s">
        <v>292</v>
      </c>
      <c r="D64" s="41" t="str">
        <f aca="false">IF(OR(A64="",B64=""),"",B64&amp;" &gt; "&amp;C64)</f>
        <v>Billing &amp; Payments &gt; Refund not received</v>
      </c>
    </row>
    <row r="65" customFormat="false" ht="15" hidden="false" customHeight="false" outlineLevel="0" collapsed="false">
      <c r="A65" s="35" t="s">
        <v>736</v>
      </c>
      <c r="B65" s="35" t="s">
        <v>282</v>
      </c>
      <c r="C65" s="35" t="s">
        <v>300</v>
      </c>
      <c r="D65" s="41" t="str">
        <f aca="false">IF(OR(A65="",B65=""),"",B65&amp;" &gt; "&amp;C65)</f>
        <v>Billing &amp; Payments &gt; Price or promotion dispute</v>
      </c>
    </row>
    <row r="66" customFormat="false" ht="15" hidden="false" customHeight="false" outlineLevel="0" collapsed="false">
      <c r="A66" s="35" t="s">
        <v>737</v>
      </c>
      <c r="B66" s="35" t="s">
        <v>282</v>
      </c>
      <c r="C66" s="35" t="s">
        <v>300</v>
      </c>
      <c r="D66" s="41" t="str">
        <f aca="false">IF(OR(A66="",B66=""),"",B66&amp;" &gt; "&amp;C66)</f>
        <v>Billing &amp; Payments &gt; Price or promotion dispute</v>
      </c>
    </row>
    <row r="67" customFormat="false" ht="15" hidden="false" customHeight="false" outlineLevel="0" collapsed="false">
      <c r="A67" s="35" t="s">
        <v>738</v>
      </c>
      <c r="B67" s="35" t="s">
        <v>282</v>
      </c>
      <c r="C67" s="35" t="s">
        <v>300</v>
      </c>
      <c r="D67" s="41" t="str">
        <f aca="false">IF(OR(A67="",B67=""),"",B67&amp;" &gt; "&amp;C67)</f>
        <v>Billing &amp; Payments &gt; Price or promotion dispute</v>
      </c>
    </row>
    <row r="68" customFormat="false" ht="15" hidden="false" customHeight="false" outlineLevel="0" collapsed="false">
      <c r="A68" s="35" t="s">
        <v>739</v>
      </c>
      <c r="B68" s="35" t="s">
        <v>282</v>
      </c>
      <c r="C68" s="35" t="s">
        <v>300</v>
      </c>
      <c r="D68" s="41" t="str">
        <f aca="false">IF(OR(A68="",B68=""),"",B68&amp;" &gt; "&amp;C68)</f>
        <v>Billing &amp; Payments &gt; Price or promotion dispute</v>
      </c>
    </row>
    <row r="69" customFormat="false" ht="15" hidden="false" customHeight="false" outlineLevel="0" collapsed="false">
      <c r="A69" s="35" t="s">
        <v>740</v>
      </c>
      <c r="B69" s="35" t="s">
        <v>282</v>
      </c>
      <c r="C69" s="35" t="s">
        <v>300</v>
      </c>
      <c r="D69" s="41" t="str">
        <f aca="false">IF(OR(A69="",B69=""),"",B69&amp;" &gt; "&amp;C69)</f>
        <v>Billing &amp; Payments &gt; Price or promotion dispute</v>
      </c>
    </row>
    <row r="70" customFormat="false" ht="15" hidden="false" customHeight="false" outlineLevel="0" collapsed="false">
      <c r="A70" s="35" t="s">
        <v>741</v>
      </c>
      <c r="B70" s="35" t="s">
        <v>282</v>
      </c>
      <c r="C70" s="35" t="s">
        <v>309</v>
      </c>
      <c r="D70" s="41" t="str">
        <f aca="false">IF(OR(A70="",B70=""),"",B70&amp;" &gt; "&amp;C70)</f>
        <v>Billing &amp; Payments &gt; Invoice or payment method</v>
      </c>
    </row>
    <row r="71" customFormat="false" ht="15" hidden="false" customHeight="false" outlineLevel="0" collapsed="false">
      <c r="A71" s="35" t="s">
        <v>742</v>
      </c>
      <c r="B71" s="35" t="s">
        <v>282</v>
      </c>
      <c r="C71" s="35" t="s">
        <v>309</v>
      </c>
      <c r="D71" s="41" t="str">
        <f aca="false">IF(OR(A71="",B71=""),"",B71&amp;" &gt; "&amp;C71)</f>
        <v>Billing &amp; Payments &gt; Invoice or payment method</v>
      </c>
    </row>
    <row r="72" customFormat="false" ht="15" hidden="false" customHeight="false" outlineLevel="0" collapsed="false">
      <c r="A72" s="35" t="s">
        <v>743</v>
      </c>
      <c r="B72" s="35" t="s">
        <v>282</v>
      </c>
      <c r="C72" s="35" t="s">
        <v>309</v>
      </c>
      <c r="D72" s="41" t="str">
        <f aca="false">IF(OR(A72="",B72=""),"",B72&amp;" &gt; "&amp;C72)</f>
        <v>Billing &amp; Payments &gt; Invoice or payment method</v>
      </c>
    </row>
    <row r="73" customFormat="false" ht="15" hidden="false" customHeight="false" outlineLevel="0" collapsed="false">
      <c r="A73" s="35" t="s">
        <v>744</v>
      </c>
      <c r="B73" s="35" t="s">
        <v>317</v>
      </c>
      <c r="C73" s="35" t="s">
        <v>318</v>
      </c>
      <c r="D73" s="41" t="str">
        <f aca="false">IF(OR(A73="",B73=""),"",B73&amp;" &gt; "&amp;C73)</f>
        <v>Returns &amp; Warranty &gt; Return request</v>
      </c>
    </row>
    <row r="74" customFormat="false" ht="15" hidden="false" customHeight="false" outlineLevel="0" collapsed="false">
      <c r="A74" s="35" t="s">
        <v>745</v>
      </c>
      <c r="B74" s="35" t="s">
        <v>317</v>
      </c>
      <c r="C74" s="35" t="s">
        <v>318</v>
      </c>
      <c r="D74" s="41" t="str">
        <f aca="false">IF(OR(A74="",B74=""),"",B74&amp;" &gt; "&amp;C74)</f>
        <v>Returns &amp; Warranty &gt; Return request</v>
      </c>
    </row>
    <row r="75" customFormat="false" ht="15" hidden="false" customHeight="false" outlineLevel="0" collapsed="false">
      <c r="A75" s="35" t="s">
        <v>746</v>
      </c>
      <c r="B75" s="35" t="s">
        <v>317</v>
      </c>
      <c r="C75" s="35" t="s">
        <v>318</v>
      </c>
      <c r="D75" s="41" t="str">
        <f aca="false">IF(OR(A75="",B75=""),"",B75&amp;" &gt; "&amp;C75)</f>
        <v>Returns &amp; Warranty &gt; Return request</v>
      </c>
    </row>
    <row r="76" customFormat="false" ht="15" hidden="false" customHeight="false" outlineLevel="0" collapsed="false">
      <c r="A76" s="35" t="s">
        <v>747</v>
      </c>
      <c r="B76" s="35" t="s">
        <v>317</v>
      </c>
      <c r="C76" s="35" t="s">
        <v>318</v>
      </c>
      <c r="D76" s="41" t="str">
        <f aca="false">IF(OR(A76="",B76=""),"",B76&amp;" &gt; "&amp;C76)</f>
        <v>Returns &amp; Warranty &gt; Return request</v>
      </c>
    </row>
    <row r="77" customFormat="false" ht="15" hidden="false" customHeight="false" outlineLevel="0" collapsed="false">
      <c r="A77" s="35" t="s">
        <v>748</v>
      </c>
      <c r="B77" s="35" t="s">
        <v>317</v>
      </c>
      <c r="C77" s="35" t="s">
        <v>327</v>
      </c>
      <c r="D77" s="41" t="str">
        <f aca="false">IF(OR(A77="",B77=""),"",B77&amp;" &gt; "&amp;C77)</f>
        <v>Returns &amp; Warranty &gt; Warranty claim</v>
      </c>
    </row>
    <row r="78" customFormat="false" ht="15" hidden="false" customHeight="false" outlineLevel="0" collapsed="false">
      <c r="A78" s="35" t="s">
        <v>749</v>
      </c>
      <c r="B78" s="35" t="s">
        <v>317</v>
      </c>
      <c r="C78" s="35" t="s">
        <v>327</v>
      </c>
      <c r="D78" s="41" t="str">
        <f aca="false">IF(OR(A78="",B78=""),"",B78&amp;" &gt; "&amp;C78)</f>
        <v>Returns &amp; Warranty &gt; Warranty claim</v>
      </c>
    </row>
    <row r="79" customFormat="false" ht="15" hidden="false" customHeight="false" outlineLevel="0" collapsed="false">
      <c r="A79" s="35" t="s">
        <v>750</v>
      </c>
      <c r="B79" s="35" t="s">
        <v>317</v>
      </c>
      <c r="C79" s="35" t="s">
        <v>327</v>
      </c>
      <c r="D79" s="41" t="str">
        <f aca="false">IF(OR(A79="",B79=""),"",B79&amp;" &gt; "&amp;C79)</f>
        <v>Returns &amp; Warranty &gt; Warranty claim</v>
      </c>
    </row>
    <row r="80" customFormat="false" ht="15" hidden="false" customHeight="false" outlineLevel="0" collapsed="false">
      <c r="A80" s="35" t="s">
        <v>751</v>
      </c>
      <c r="B80" s="35" t="s">
        <v>317</v>
      </c>
      <c r="C80" s="35" t="s">
        <v>336</v>
      </c>
      <c r="D80" s="41" t="str">
        <f aca="false">IF(OR(A80="",B80=""),"",B80&amp;" &gt; "&amp;C80)</f>
        <v>Returns &amp; Warranty &gt; Replacement part request</v>
      </c>
    </row>
    <row r="81" customFormat="false" ht="15" hidden="false" customHeight="false" outlineLevel="0" collapsed="false">
      <c r="A81" s="35" t="s">
        <v>752</v>
      </c>
      <c r="B81" s="35" t="s">
        <v>317</v>
      </c>
      <c r="C81" s="35" t="s">
        <v>336</v>
      </c>
      <c r="D81" s="41" t="str">
        <f aca="false">IF(OR(A81="",B81=""),"",B81&amp;" &gt; "&amp;C81)</f>
        <v>Returns &amp; Warranty &gt; Replacement part request</v>
      </c>
    </row>
    <row r="82" customFormat="false" ht="15" hidden="false" customHeight="false" outlineLevel="0" collapsed="false">
      <c r="A82" s="35" t="s">
        <v>753</v>
      </c>
      <c r="B82" s="35" t="s">
        <v>317</v>
      </c>
      <c r="C82" s="35" t="s">
        <v>336</v>
      </c>
      <c r="D82" s="41" t="str">
        <f aca="false">IF(OR(A82="",B82=""),"",B82&amp;" &gt; "&amp;C82)</f>
        <v>Returns &amp; Warranty &gt; Replacement part request</v>
      </c>
    </row>
    <row r="83" customFormat="false" ht="15" hidden="false" customHeight="false" outlineLevel="0" collapsed="false">
      <c r="A83" s="35" t="s">
        <v>754</v>
      </c>
      <c r="B83" s="35" t="s">
        <v>317</v>
      </c>
      <c r="C83" s="35" t="s">
        <v>336</v>
      </c>
      <c r="D83" s="41" t="str">
        <f aca="false">IF(OR(A83="",B83=""),"",B83&amp;" &gt; "&amp;C83)</f>
        <v>Returns &amp; Warranty &gt; Replacement part request</v>
      </c>
    </row>
    <row r="84" customFormat="false" ht="15" hidden="false" customHeight="false" outlineLevel="0" collapsed="false">
      <c r="A84" s="35" t="s">
        <v>755</v>
      </c>
      <c r="B84" s="35" t="s">
        <v>317</v>
      </c>
      <c r="C84" s="35" t="s">
        <v>345</v>
      </c>
      <c r="D84" s="41" t="str">
        <f aca="false">IF(OR(A84="",B84=""),"",B84&amp;" &gt; "&amp;C84)</f>
        <v>Returns &amp; Warranty &gt; Return or claim denied</v>
      </c>
    </row>
    <row r="85" customFormat="false" ht="15" hidden="false" customHeight="false" outlineLevel="0" collapsed="false">
      <c r="A85" s="35" t="s">
        <v>756</v>
      </c>
      <c r="B85" s="35" t="s">
        <v>317</v>
      </c>
      <c r="C85" s="35" t="s">
        <v>345</v>
      </c>
      <c r="D85" s="41" t="str">
        <f aca="false">IF(OR(A85="",B85=""),"",B85&amp;" &gt; "&amp;C85)</f>
        <v>Returns &amp; Warranty &gt; Return or claim denied</v>
      </c>
    </row>
    <row r="86" customFormat="false" ht="15" hidden="false" customHeight="false" outlineLevel="0" collapsed="false">
      <c r="A86" s="35" t="s">
        <v>757</v>
      </c>
      <c r="B86" s="35" t="s">
        <v>317</v>
      </c>
      <c r="C86" s="35" t="s">
        <v>345</v>
      </c>
      <c r="D86" s="41" t="str">
        <f aca="false">IF(OR(A86="",B86=""),"",B86&amp;" &gt; "&amp;C86)</f>
        <v>Returns &amp; Warranty &gt; Return or claim denied</v>
      </c>
    </row>
    <row r="87" customFormat="false" ht="15" hidden="false" customHeight="false" outlineLevel="0" collapsed="false">
      <c r="A87" s="35" t="s">
        <v>758</v>
      </c>
      <c r="B87" s="35" t="s">
        <v>317</v>
      </c>
      <c r="C87" s="35" t="s">
        <v>345</v>
      </c>
      <c r="D87" s="41" t="str">
        <f aca="false">IF(OR(A87="",B87=""),"",B87&amp;" &gt; "&amp;C87)</f>
        <v>Returns &amp; Warranty &gt; Return or claim denied</v>
      </c>
    </row>
    <row r="88" customFormat="false" ht="15" hidden="false" customHeight="false" outlineLevel="0" collapsed="false">
      <c r="A88" s="35" t="s">
        <v>759</v>
      </c>
      <c r="B88" s="35" t="s">
        <v>354</v>
      </c>
      <c r="C88" s="35" t="s">
        <v>355</v>
      </c>
      <c r="D88" s="41" t="str">
        <f aca="false">IF(OR(A88="",B88=""),"",B88&amp;" &gt; "&amp;C88)</f>
        <v>Installation &amp; Use &gt; Installation help</v>
      </c>
    </row>
    <row r="89" customFormat="false" ht="15" hidden="false" customHeight="false" outlineLevel="0" collapsed="false">
      <c r="A89" s="35" t="s">
        <v>760</v>
      </c>
      <c r="B89" s="35" t="s">
        <v>354</v>
      </c>
      <c r="C89" s="35" t="s">
        <v>355</v>
      </c>
      <c r="D89" s="41" t="str">
        <f aca="false">IF(OR(A89="",B89=""),"",B89&amp;" &gt; "&amp;C89)</f>
        <v>Installation &amp; Use &gt; Installation help</v>
      </c>
    </row>
    <row r="90" customFormat="false" ht="15" hidden="false" customHeight="false" outlineLevel="0" collapsed="false">
      <c r="A90" s="35" t="s">
        <v>761</v>
      </c>
      <c r="B90" s="35" t="s">
        <v>354</v>
      </c>
      <c r="C90" s="35" t="s">
        <v>355</v>
      </c>
      <c r="D90" s="41" t="str">
        <f aca="false">IF(OR(A90="",B90=""),"",B90&amp;" &gt; "&amp;C90)</f>
        <v>Installation &amp; Use &gt; Installation help</v>
      </c>
    </row>
    <row r="91" customFormat="false" ht="15" hidden="false" customHeight="false" outlineLevel="0" collapsed="false">
      <c r="A91" s="35" t="s">
        <v>762</v>
      </c>
      <c r="B91" s="35" t="s">
        <v>354</v>
      </c>
      <c r="C91" s="35" t="s">
        <v>355</v>
      </c>
      <c r="D91" s="41" t="str">
        <f aca="false">IF(OR(A91="",B91=""),"",B91&amp;" &gt; "&amp;C91)</f>
        <v>Installation &amp; Use &gt; Installation help</v>
      </c>
    </row>
    <row r="92" customFormat="false" ht="15" hidden="false" customHeight="false" outlineLevel="0" collapsed="false">
      <c r="A92" s="35" t="s">
        <v>763</v>
      </c>
      <c r="B92" s="35" t="s">
        <v>354</v>
      </c>
      <c r="C92" s="35" t="s">
        <v>364</v>
      </c>
      <c r="D92" s="41" t="str">
        <f aca="false">IF(OR(A92="",B92=""),"",B92&amp;" &gt; "&amp;C92)</f>
        <v>Installation &amp; Use &gt; Instructions unclear or wrong</v>
      </c>
    </row>
    <row r="93" customFormat="false" ht="15" hidden="false" customHeight="false" outlineLevel="0" collapsed="false">
      <c r="A93" s="35" t="s">
        <v>764</v>
      </c>
      <c r="B93" s="35" t="s">
        <v>354</v>
      </c>
      <c r="C93" s="35" t="s">
        <v>364</v>
      </c>
      <c r="D93" s="41" t="str">
        <f aca="false">IF(OR(A93="",B93=""),"",B93&amp;" &gt; "&amp;C93)</f>
        <v>Installation &amp; Use &gt; Instructions unclear or wrong</v>
      </c>
    </row>
    <row r="94" customFormat="false" ht="15" hidden="false" customHeight="false" outlineLevel="0" collapsed="false">
      <c r="A94" s="35" t="s">
        <v>765</v>
      </c>
      <c r="B94" s="35" t="s">
        <v>354</v>
      </c>
      <c r="C94" s="35" t="s">
        <v>364</v>
      </c>
      <c r="D94" s="41" t="str">
        <f aca="false">IF(OR(A94="",B94=""),"",B94&amp;" &gt; "&amp;C94)</f>
        <v>Installation &amp; Use &gt; Instructions unclear or wrong</v>
      </c>
    </row>
    <row r="95" customFormat="false" ht="15" hidden="false" customHeight="false" outlineLevel="0" collapsed="false">
      <c r="A95" s="35" t="s">
        <v>766</v>
      </c>
      <c r="B95" s="35" t="s">
        <v>354</v>
      </c>
      <c r="C95" s="35" t="s">
        <v>364</v>
      </c>
      <c r="D95" s="41" t="str">
        <f aca="false">IF(OR(A95="",B95=""),"",B95&amp;" &gt; "&amp;C95)</f>
        <v>Installation &amp; Use &gt; Instructions unclear or wrong</v>
      </c>
    </row>
    <row r="96" customFormat="false" ht="15" hidden="false" customHeight="false" outlineLevel="0" collapsed="false">
      <c r="A96" s="35" t="s">
        <v>767</v>
      </c>
      <c r="B96" s="35" t="s">
        <v>354</v>
      </c>
      <c r="C96" s="35" t="s">
        <v>373</v>
      </c>
      <c r="D96" s="41" t="str">
        <f aca="false">IF(OR(A96="",B96=""),"",B96&amp;" &gt; "&amp;C96)</f>
        <v>Installation &amp; Use &gt; Care or how-to question</v>
      </c>
    </row>
    <row r="97" customFormat="false" ht="15" hidden="false" customHeight="false" outlineLevel="0" collapsed="false">
      <c r="A97" s="35" t="s">
        <v>768</v>
      </c>
      <c r="B97" s="35" t="s">
        <v>354</v>
      </c>
      <c r="C97" s="35" t="s">
        <v>373</v>
      </c>
      <c r="D97" s="41" t="str">
        <f aca="false">IF(OR(A97="",B97=""),"",B97&amp;" &gt; "&amp;C97)</f>
        <v>Installation &amp; Use &gt; Care or how-to question</v>
      </c>
    </row>
    <row r="98" customFormat="false" ht="15" hidden="false" customHeight="false" outlineLevel="0" collapsed="false">
      <c r="A98" s="35" t="s">
        <v>769</v>
      </c>
      <c r="B98" s="35" t="s">
        <v>354</v>
      </c>
      <c r="C98" s="35" t="s">
        <v>373</v>
      </c>
      <c r="D98" s="41" t="str">
        <f aca="false">IF(OR(A98="",B98=""),"",B98&amp;" &gt; "&amp;C98)</f>
        <v>Installation &amp; Use &gt; Care or how-to question</v>
      </c>
    </row>
    <row r="99" customFormat="false" ht="15" hidden="false" customHeight="false" outlineLevel="0" collapsed="false">
      <c r="A99" s="35" t="s">
        <v>770</v>
      </c>
      <c r="B99" s="35" t="s">
        <v>354</v>
      </c>
      <c r="C99" s="35" t="s">
        <v>373</v>
      </c>
      <c r="D99" s="41" t="str">
        <f aca="false">IF(OR(A99="",B99=""),"",B99&amp;" &gt; "&amp;C99)</f>
        <v>Installation &amp; Use &gt; Care or how-to question</v>
      </c>
    </row>
    <row r="100" customFormat="false" ht="15" hidden="false" customHeight="false" outlineLevel="0" collapsed="false">
      <c r="A100" s="35" t="s">
        <v>771</v>
      </c>
      <c r="B100" s="35" t="s">
        <v>354</v>
      </c>
      <c r="C100" s="35" t="s">
        <v>381</v>
      </c>
      <c r="D100" s="41" t="str">
        <f aca="false">IF(OR(A100="",B100=""),"",B100&amp;" &gt; "&amp;C100)</f>
        <v>Installation &amp; Use &gt; Compatibility or fit</v>
      </c>
    </row>
    <row r="101" customFormat="false" ht="15" hidden="false" customHeight="false" outlineLevel="0" collapsed="false">
      <c r="A101" s="35" t="s">
        <v>772</v>
      </c>
      <c r="B101" s="35" t="s">
        <v>354</v>
      </c>
      <c r="C101" s="35" t="s">
        <v>381</v>
      </c>
      <c r="D101" s="41" t="str">
        <f aca="false">IF(OR(A101="",B101=""),"",B101&amp;" &gt; "&amp;C101)</f>
        <v>Installation &amp; Use &gt; Compatibility or fit</v>
      </c>
    </row>
    <row r="102" customFormat="false" ht="15" hidden="false" customHeight="false" outlineLevel="0" collapsed="false">
      <c r="A102" s="35" t="s">
        <v>773</v>
      </c>
      <c r="B102" s="35" t="s">
        <v>354</v>
      </c>
      <c r="C102" s="35" t="s">
        <v>381</v>
      </c>
      <c r="D102" s="41" t="str">
        <f aca="false">IF(OR(A102="",B102=""),"",B102&amp;" &gt; "&amp;C102)</f>
        <v>Installation &amp; Use &gt; Compatibility or fit</v>
      </c>
    </row>
    <row r="103" customFormat="false" ht="15" hidden="false" customHeight="false" outlineLevel="0" collapsed="false">
      <c r="A103" s="35" t="s">
        <v>774</v>
      </c>
      <c r="B103" s="35" t="s">
        <v>354</v>
      </c>
      <c r="C103" s="35" t="s">
        <v>381</v>
      </c>
      <c r="D103" s="41" t="str">
        <f aca="false">IF(OR(A103="",B103=""),"",B103&amp;" &gt; "&amp;C103)</f>
        <v>Installation &amp; Use &gt; Compatibility or fit</v>
      </c>
    </row>
    <row r="104" customFormat="false" ht="15" hidden="false" customHeight="false" outlineLevel="0" collapsed="false">
      <c r="A104" s="35" t="s">
        <v>775</v>
      </c>
      <c r="B104" s="35" t="s">
        <v>354</v>
      </c>
      <c r="C104" s="35" t="s">
        <v>381</v>
      </c>
      <c r="D104" s="41" t="str">
        <f aca="false">IF(OR(A104="",B104=""),"",B104&amp;" &gt; "&amp;C104)</f>
        <v>Installation &amp; Use &gt; Compatibility or fit</v>
      </c>
    </row>
    <row r="105" customFormat="false" ht="15" hidden="false" customHeight="false" outlineLevel="0" collapsed="false">
      <c r="A105" s="35" t="s">
        <v>776</v>
      </c>
      <c r="B105" s="35" t="s">
        <v>389</v>
      </c>
      <c r="C105" s="35" t="s">
        <v>390</v>
      </c>
      <c r="D105" s="41" t="str">
        <f aca="false">IF(OR(A105="",B105=""),"",B105&amp;" &gt; "&amp;C105)</f>
        <v>Service Experience &gt; Slow response or long wait</v>
      </c>
    </row>
    <row r="106" customFormat="false" ht="15" hidden="false" customHeight="false" outlineLevel="0" collapsed="false">
      <c r="A106" s="35" t="s">
        <v>777</v>
      </c>
      <c r="B106" s="35" t="s">
        <v>389</v>
      </c>
      <c r="C106" s="35" t="s">
        <v>390</v>
      </c>
      <c r="D106" s="41" t="str">
        <f aca="false">IF(OR(A106="",B106=""),"",B106&amp;" &gt; "&amp;C106)</f>
        <v>Service Experience &gt; Slow response or long wait</v>
      </c>
    </row>
    <row r="107" customFormat="false" ht="15" hidden="false" customHeight="false" outlineLevel="0" collapsed="false">
      <c r="A107" s="35" t="s">
        <v>778</v>
      </c>
      <c r="B107" s="35" t="s">
        <v>389</v>
      </c>
      <c r="C107" s="35" t="s">
        <v>390</v>
      </c>
      <c r="D107" s="41" t="str">
        <f aca="false">IF(OR(A107="",B107=""),"",B107&amp;" &gt; "&amp;C107)</f>
        <v>Service Experience &gt; Slow response or long wait</v>
      </c>
    </row>
    <row r="108" customFormat="false" ht="15" hidden="false" customHeight="false" outlineLevel="0" collapsed="false">
      <c r="A108" s="35" t="s">
        <v>779</v>
      </c>
      <c r="B108" s="35" t="s">
        <v>389</v>
      </c>
      <c r="C108" s="35" t="s">
        <v>390</v>
      </c>
      <c r="D108" s="41" t="str">
        <f aca="false">IF(OR(A108="",B108=""),"",B108&amp;" &gt; "&amp;C108)</f>
        <v>Service Experience &gt; Slow response or long wait</v>
      </c>
    </row>
    <row r="109" customFormat="false" ht="15" hidden="false" customHeight="false" outlineLevel="0" collapsed="false">
      <c r="A109" s="35" t="s">
        <v>780</v>
      </c>
      <c r="B109" s="35" t="s">
        <v>389</v>
      </c>
      <c r="C109" s="35" t="s">
        <v>398</v>
      </c>
      <c r="D109" s="41" t="str">
        <f aca="false">IF(OR(A109="",B109=""),"",B109&amp;" &gt; "&amp;C109)</f>
        <v>Service Experience &gt; No follow-up on a promise</v>
      </c>
    </row>
    <row r="110" customFormat="false" ht="15" hidden="false" customHeight="false" outlineLevel="0" collapsed="false">
      <c r="A110" s="35" t="s">
        <v>781</v>
      </c>
      <c r="B110" s="35" t="s">
        <v>389</v>
      </c>
      <c r="C110" s="35" t="s">
        <v>398</v>
      </c>
      <c r="D110" s="41" t="str">
        <f aca="false">IF(OR(A110="",B110=""),"",B110&amp;" &gt; "&amp;C110)</f>
        <v>Service Experience &gt; No follow-up on a promise</v>
      </c>
    </row>
    <row r="111" customFormat="false" ht="15" hidden="false" customHeight="false" outlineLevel="0" collapsed="false">
      <c r="A111" s="35" t="s">
        <v>782</v>
      </c>
      <c r="B111" s="35" t="s">
        <v>389</v>
      </c>
      <c r="C111" s="35" t="s">
        <v>398</v>
      </c>
      <c r="D111" s="41" t="str">
        <f aca="false">IF(OR(A111="",B111=""),"",B111&amp;" &gt; "&amp;C111)</f>
        <v>Service Experience &gt; No follow-up on a promise</v>
      </c>
    </row>
    <row r="112" customFormat="false" ht="15" hidden="false" customHeight="false" outlineLevel="0" collapsed="false">
      <c r="A112" s="35" t="s">
        <v>783</v>
      </c>
      <c r="B112" s="35" t="s">
        <v>389</v>
      </c>
      <c r="C112" s="35" t="s">
        <v>398</v>
      </c>
      <c r="D112" s="41" t="str">
        <f aca="false">IF(OR(A112="",B112=""),"",B112&amp;" &gt; "&amp;C112)</f>
        <v>Service Experience &gt; No follow-up on a promise</v>
      </c>
    </row>
    <row r="113" customFormat="false" ht="15" hidden="false" customHeight="false" outlineLevel="0" collapsed="false">
      <c r="A113" s="35" t="s">
        <v>784</v>
      </c>
      <c r="B113" s="35" t="s">
        <v>389</v>
      </c>
      <c r="C113" s="35" t="s">
        <v>398</v>
      </c>
      <c r="D113" s="41" t="str">
        <f aca="false">IF(OR(A113="",B113=""),"",B113&amp;" &gt; "&amp;C113)</f>
        <v>Service Experience &gt; No follow-up on a promise</v>
      </c>
    </row>
    <row r="114" customFormat="false" ht="15" hidden="false" customHeight="false" outlineLevel="0" collapsed="false">
      <c r="A114" s="35" t="s">
        <v>785</v>
      </c>
      <c r="B114" s="35" t="s">
        <v>389</v>
      </c>
      <c r="C114" s="35" t="s">
        <v>406</v>
      </c>
      <c r="D114" s="41" t="str">
        <f aca="false">IF(OR(A114="",B114=""),"",B114&amp;" &gt; "&amp;C114)</f>
        <v>Service Experience &gt; Had to repeat the issue</v>
      </c>
    </row>
    <row r="115" customFormat="false" ht="15" hidden="false" customHeight="false" outlineLevel="0" collapsed="false">
      <c r="A115" s="35" t="s">
        <v>786</v>
      </c>
      <c r="B115" s="35" t="s">
        <v>389</v>
      </c>
      <c r="C115" s="35" t="s">
        <v>406</v>
      </c>
      <c r="D115" s="41" t="str">
        <f aca="false">IF(OR(A115="",B115=""),"",B115&amp;" &gt; "&amp;C115)</f>
        <v>Service Experience &gt; Had to repeat the issue</v>
      </c>
    </row>
    <row r="116" customFormat="false" ht="15" hidden="false" customHeight="false" outlineLevel="0" collapsed="false">
      <c r="A116" s="35" t="s">
        <v>787</v>
      </c>
      <c r="B116" s="35" t="s">
        <v>389</v>
      </c>
      <c r="C116" s="35" t="s">
        <v>406</v>
      </c>
      <c r="D116" s="41" t="str">
        <f aca="false">IF(OR(A116="",B116=""),"",B116&amp;" &gt; "&amp;C116)</f>
        <v>Service Experience &gt; Had to repeat the issue</v>
      </c>
    </row>
    <row r="117" customFormat="false" ht="15" hidden="false" customHeight="false" outlineLevel="0" collapsed="false">
      <c r="A117" s="35" t="s">
        <v>788</v>
      </c>
      <c r="B117" s="35" t="s">
        <v>389</v>
      </c>
      <c r="C117" s="35" t="s">
        <v>406</v>
      </c>
      <c r="D117" s="41" t="str">
        <f aca="false">IF(OR(A117="",B117=""),"",B117&amp;" &gt; "&amp;C117)</f>
        <v>Service Experience &gt; Had to repeat the issue</v>
      </c>
    </row>
    <row r="118" customFormat="false" ht="15" hidden="false" customHeight="false" outlineLevel="0" collapsed="false">
      <c r="A118" s="35" t="s">
        <v>789</v>
      </c>
      <c r="B118" s="35" t="s">
        <v>389</v>
      </c>
      <c r="C118" s="35" t="s">
        <v>414</v>
      </c>
      <c r="D118" s="41" t="str">
        <f aca="false">IF(OR(A118="",B118=""),"",B118&amp;" &gt; "&amp;C118)</f>
        <v>Service Experience &gt; Wrong information given</v>
      </c>
    </row>
    <row r="119" customFormat="false" ht="15" hidden="false" customHeight="false" outlineLevel="0" collapsed="false">
      <c r="A119" s="35" t="s">
        <v>790</v>
      </c>
      <c r="B119" s="35" t="s">
        <v>389</v>
      </c>
      <c r="C119" s="35" t="s">
        <v>414</v>
      </c>
      <c r="D119" s="41" t="str">
        <f aca="false">IF(OR(A119="",B119=""),"",B119&amp;" &gt; "&amp;C119)</f>
        <v>Service Experience &gt; Wrong information given</v>
      </c>
    </row>
    <row r="120" customFormat="false" ht="15" hidden="false" customHeight="false" outlineLevel="0" collapsed="false">
      <c r="A120" s="35" t="s">
        <v>791</v>
      </c>
      <c r="B120" s="35" t="s">
        <v>389</v>
      </c>
      <c r="C120" s="35" t="s">
        <v>414</v>
      </c>
      <c r="D120" s="41" t="str">
        <f aca="false">IF(OR(A120="",B120=""),"",B120&amp;" &gt; "&amp;C120)</f>
        <v>Service Experience &gt; Wrong information given</v>
      </c>
    </row>
    <row r="121" customFormat="false" ht="15" hidden="false" customHeight="false" outlineLevel="0" collapsed="false">
      <c r="A121" s="35" t="s">
        <v>792</v>
      </c>
      <c r="B121" s="35" t="s">
        <v>389</v>
      </c>
      <c r="C121" s="35" t="s">
        <v>422</v>
      </c>
      <c r="D121" s="41" t="str">
        <f aca="false">IF(OR(A121="",B121=""),"",B121&amp;" &gt; "&amp;C121)</f>
        <v>Service Experience &gt; Agent tone or courtesy</v>
      </c>
    </row>
    <row r="122" customFormat="false" ht="15" hidden="false" customHeight="false" outlineLevel="0" collapsed="false">
      <c r="A122" s="35" t="s">
        <v>793</v>
      </c>
      <c r="B122" s="35" t="s">
        <v>389</v>
      </c>
      <c r="C122" s="35" t="s">
        <v>422</v>
      </c>
      <c r="D122" s="41" t="str">
        <f aca="false">IF(OR(A122="",B122=""),"",B122&amp;" &gt; "&amp;C122)</f>
        <v>Service Experience &gt; Agent tone or courtesy</v>
      </c>
    </row>
    <row r="123" customFormat="false" ht="15" hidden="false" customHeight="false" outlineLevel="0" collapsed="false">
      <c r="A123" s="35" t="s">
        <v>794</v>
      </c>
      <c r="B123" s="35" t="s">
        <v>389</v>
      </c>
      <c r="C123" s="35" t="s">
        <v>422</v>
      </c>
      <c r="D123" s="41" t="str">
        <f aca="false">IF(OR(A123="",B123=""),"",B123&amp;" &gt; "&amp;C123)</f>
        <v>Service Experience &gt; Agent tone or courtesy</v>
      </c>
    </row>
    <row r="124" customFormat="false" ht="15" hidden="false" customHeight="false" outlineLevel="0" collapsed="false">
      <c r="A124" s="35" t="s">
        <v>795</v>
      </c>
      <c r="B124" s="35" t="s">
        <v>389</v>
      </c>
      <c r="C124" s="35" t="s">
        <v>422</v>
      </c>
      <c r="D124" s="41" t="str">
        <f aca="false">IF(OR(A124="",B124=""),"",B124&amp;" &gt; "&amp;C124)</f>
        <v>Service Experience &gt; Agent tone or courtesy</v>
      </c>
    </row>
    <row r="125" customFormat="false" ht="15" hidden="false" customHeight="false" outlineLevel="0" collapsed="false">
      <c r="A125" s="35" t="s">
        <v>796</v>
      </c>
      <c r="B125" s="35" t="s">
        <v>389</v>
      </c>
      <c r="C125" s="35" t="s">
        <v>430</v>
      </c>
      <c r="D125" s="41" t="str">
        <f aca="false">IF(OR(A125="",B125=""),"",B125&amp;" &gt; "&amp;C125)</f>
        <v>Service Experience &gt; Transferred between teams</v>
      </c>
    </row>
    <row r="126" customFormat="false" ht="15" hidden="false" customHeight="false" outlineLevel="0" collapsed="false">
      <c r="A126" s="35" t="s">
        <v>797</v>
      </c>
      <c r="B126" s="35" t="s">
        <v>389</v>
      </c>
      <c r="C126" s="35" t="s">
        <v>430</v>
      </c>
      <c r="D126" s="41" t="str">
        <f aca="false">IF(OR(A126="",B126=""),"",B126&amp;" &gt; "&amp;C126)</f>
        <v>Service Experience &gt; Transferred between teams</v>
      </c>
    </row>
    <row r="127" customFormat="false" ht="15" hidden="false" customHeight="false" outlineLevel="0" collapsed="false">
      <c r="A127" s="35" t="s">
        <v>798</v>
      </c>
      <c r="B127" s="35" t="s">
        <v>389</v>
      </c>
      <c r="C127" s="35" t="s">
        <v>430</v>
      </c>
      <c r="D127" s="41" t="str">
        <f aca="false">IF(OR(A127="",B127=""),"",B127&amp;" &gt; "&amp;C127)</f>
        <v>Service Experience &gt; Transferred between teams</v>
      </c>
    </row>
    <row r="128" customFormat="false" ht="15" hidden="false" customHeight="false" outlineLevel="0" collapsed="false">
      <c r="A128" s="35" t="s">
        <v>799</v>
      </c>
      <c r="B128" s="35" t="s">
        <v>389</v>
      </c>
      <c r="C128" s="35" t="s">
        <v>430</v>
      </c>
      <c r="D128" s="41" t="str">
        <f aca="false">IF(OR(A128="",B128=""),"",B128&amp;" &gt; "&amp;C128)</f>
        <v>Service Experience &gt; Transferred between teams</v>
      </c>
    </row>
    <row r="129" customFormat="false" ht="15" hidden="false" customHeight="false" outlineLevel="0" collapsed="false">
      <c r="A129" s="35" t="s">
        <v>800</v>
      </c>
      <c r="B129" s="35" t="s">
        <v>438</v>
      </c>
      <c r="C129" s="35" t="s">
        <v>439</v>
      </c>
      <c r="D129" s="41" t="str">
        <f aca="false">IF(OR(A129="",B129=""),"",B129&amp;" &gt; "&amp;C129)</f>
        <v>Website &amp; Account &gt; Website or checkout problem</v>
      </c>
    </row>
    <row r="130" customFormat="false" ht="15" hidden="false" customHeight="false" outlineLevel="0" collapsed="false">
      <c r="A130" s="35" t="s">
        <v>801</v>
      </c>
      <c r="B130" s="35" t="s">
        <v>438</v>
      </c>
      <c r="C130" s="35" t="s">
        <v>439</v>
      </c>
      <c r="D130" s="41" t="str">
        <f aca="false">IF(OR(A130="",B130=""),"",B130&amp;" &gt; "&amp;C130)</f>
        <v>Website &amp; Account &gt; Website or checkout problem</v>
      </c>
    </row>
    <row r="131" customFormat="false" ht="15" hidden="false" customHeight="false" outlineLevel="0" collapsed="false">
      <c r="A131" s="35" t="s">
        <v>802</v>
      </c>
      <c r="B131" s="35" t="s">
        <v>438</v>
      </c>
      <c r="C131" s="35" t="s">
        <v>439</v>
      </c>
      <c r="D131" s="41" t="str">
        <f aca="false">IF(OR(A131="",B131=""),"",B131&amp;" &gt; "&amp;C131)</f>
        <v>Website &amp; Account &gt; Website or checkout problem</v>
      </c>
    </row>
    <row r="132" customFormat="false" ht="15" hidden="false" customHeight="false" outlineLevel="0" collapsed="false">
      <c r="A132" s="35" t="s">
        <v>803</v>
      </c>
      <c r="B132" s="35" t="s">
        <v>438</v>
      </c>
      <c r="C132" s="35" t="s">
        <v>439</v>
      </c>
      <c r="D132" s="41" t="str">
        <f aca="false">IF(OR(A132="",B132=""),"",B132&amp;" &gt; "&amp;C132)</f>
        <v>Website &amp; Account &gt; Website or checkout problem</v>
      </c>
    </row>
    <row r="133" customFormat="false" ht="15" hidden="false" customHeight="false" outlineLevel="0" collapsed="false">
      <c r="A133" s="35" t="s">
        <v>804</v>
      </c>
      <c r="B133" s="35" t="s">
        <v>438</v>
      </c>
      <c r="C133" s="35" t="s">
        <v>448</v>
      </c>
      <c r="D133" s="41" t="str">
        <f aca="false">IF(OR(A133="",B133=""),"",B133&amp;" &gt; "&amp;C133)</f>
        <v>Website &amp; Account &gt; Account or login problem</v>
      </c>
    </row>
    <row r="134" customFormat="false" ht="15" hidden="false" customHeight="false" outlineLevel="0" collapsed="false">
      <c r="A134" s="35" t="s">
        <v>805</v>
      </c>
      <c r="B134" s="35" t="s">
        <v>438</v>
      </c>
      <c r="C134" s="35" t="s">
        <v>448</v>
      </c>
      <c r="D134" s="41" t="str">
        <f aca="false">IF(OR(A134="",B134=""),"",B134&amp;" &gt; "&amp;C134)</f>
        <v>Website &amp; Account &gt; Account or login problem</v>
      </c>
    </row>
    <row r="135" customFormat="false" ht="15" hidden="false" customHeight="false" outlineLevel="0" collapsed="false">
      <c r="A135" s="35" t="s">
        <v>806</v>
      </c>
      <c r="B135" s="35" t="s">
        <v>438</v>
      </c>
      <c r="C135" s="35" t="s">
        <v>448</v>
      </c>
      <c r="D135" s="41" t="str">
        <f aca="false">IF(OR(A135="",B135=""),"",B135&amp;" &gt; "&amp;C135)</f>
        <v>Website &amp; Account &gt; Account or login problem</v>
      </c>
    </row>
    <row r="136" customFormat="false" ht="15" hidden="false" customHeight="false" outlineLevel="0" collapsed="false">
      <c r="A136" s="35" t="s">
        <v>807</v>
      </c>
      <c r="B136" s="35" t="s">
        <v>438</v>
      </c>
      <c r="C136" s="35" t="s">
        <v>448</v>
      </c>
      <c r="D136" s="41" t="str">
        <f aca="false">IF(OR(A136="",B136=""),"",B136&amp;" &gt; "&amp;C136)</f>
        <v>Website &amp; Account &gt; Account or login problem</v>
      </c>
    </row>
    <row r="137" customFormat="false" ht="15" hidden="false" customHeight="false" outlineLevel="0" collapsed="false">
      <c r="A137" s="35" t="s">
        <v>808</v>
      </c>
      <c r="B137" s="35" t="s">
        <v>438</v>
      </c>
      <c r="C137" s="35" t="s">
        <v>456</v>
      </c>
      <c r="D137" s="41" t="str">
        <f aca="false">IF(OR(A137="",B137=""),"",B137&amp;" &gt; "&amp;C137)</f>
        <v>Website &amp; Account &gt; Product information missing online</v>
      </c>
    </row>
    <row r="138" customFormat="false" ht="15" hidden="false" customHeight="false" outlineLevel="0" collapsed="false">
      <c r="A138" s="35" t="s">
        <v>809</v>
      </c>
      <c r="B138" s="35" t="s">
        <v>438</v>
      </c>
      <c r="C138" s="35" t="s">
        <v>456</v>
      </c>
      <c r="D138" s="41" t="str">
        <f aca="false">IF(OR(A138="",B138=""),"",B138&amp;" &gt; "&amp;C138)</f>
        <v>Website &amp; Account &gt; Product information missing online</v>
      </c>
    </row>
    <row r="139" customFormat="false" ht="15" hidden="false" customHeight="false" outlineLevel="0" collapsed="false">
      <c r="A139" s="35" t="s">
        <v>810</v>
      </c>
      <c r="B139" s="35" t="s">
        <v>438</v>
      </c>
      <c r="C139" s="35" t="s">
        <v>456</v>
      </c>
      <c r="D139" s="41" t="str">
        <f aca="false">IF(OR(A139="",B139=""),"",B139&amp;" &gt; "&amp;C139)</f>
        <v>Website &amp; Account &gt; Product information missing online</v>
      </c>
    </row>
    <row r="140" customFormat="false" ht="15" hidden="false" customHeight="false" outlineLevel="0" collapsed="false">
      <c r="A140" s="35" t="s">
        <v>811</v>
      </c>
      <c r="B140" s="35" t="s">
        <v>438</v>
      </c>
      <c r="C140" s="35" t="s">
        <v>456</v>
      </c>
      <c r="D140" s="41" t="str">
        <f aca="false">IF(OR(A140="",B140=""),"",B140&amp;" &gt; "&amp;C140)</f>
        <v>Website &amp; Account &gt; Product information missing online</v>
      </c>
    </row>
    <row r="141" customFormat="false" ht="15" hidden="false" customHeight="false" outlineLevel="0" collapsed="false">
      <c r="A141" s="35" t="s">
        <v>812</v>
      </c>
      <c r="B141" s="35" t="s">
        <v>464</v>
      </c>
      <c r="C141" s="35" t="s">
        <v>465</v>
      </c>
      <c r="D141" s="41" t="str">
        <f aca="false">IF(OR(A141="",B141=""),"",B141&amp;" &gt; "&amp;C141)</f>
        <v>Praise &amp; Suggestions &gt; Compliment</v>
      </c>
    </row>
    <row r="142" customFormat="false" ht="15" hidden="false" customHeight="false" outlineLevel="0" collapsed="false">
      <c r="A142" s="35" t="s">
        <v>813</v>
      </c>
      <c r="B142" s="35" t="s">
        <v>464</v>
      </c>
      <c r="C142" s="35" t="s">
        <v>465</v>
      </c>
      <c r="D142" s="41" t="str">
        <f aca="false">IF(OR(A142="",B142=""),"",B142&amp;" &gt; "&amp;C142)</f>
        <v>Praise &amp; Suggestions &gt; Compliment</v>
      </c>
    </row>
    <row r="143" customFormat="false" ht="15" hidden="false" customHeight="false" outlineLevel="0" collapsed="false">
      <c r="A143" s="35" t="s">
        <v>814</v>
      </c>
      <c r="B143" s="35" t="s">
        <v>464</v>
      </c>
      <c r="C143" s="35" t="s">
        <v>465</v>
      </c>
      <c r="D143" s="41" t="str">
        <f aca="false">IF(OR(A143="",B143=""),"",B143&amp;" &gt; "&amp;C143)</f>
        <v>Praise &amp; Suggestions &gt; Compliment</v>
      </c>
    </row>
    <row r="144" customFormat="false" ht="15" hidden="false" customHeight="false" outlineLevel="0" collapsed="false">
      <c r="A144" s="35" t="s">
        <v>815</v>
      </c>
      <c r="B144" s="35" t="s">
        <v>464</v>
      </c>
      <c r="C144" s="35" t="s">
        <v>465</v>
      </c>
      <c r="D144" s="41" t="str">
        <f aca="false">IF(OR(A144="",B144=""),"",B144&amp;" &gt; "&amp;C144)</f>
        <v>Praise &amp; Suggestions &gt; Compliment</v>
      </c>
    </row>
    <row r="145" customFormat="false" ht="15" hidden="false" customHeight="false" outlineLevel="0" collapsed="false">
      <c r="A145" s="35" t="s">
        <v>816</v>
      </c>
      <c r="B145" s="35" t="s">
        <v>464</v>
      </c>
      <c r="C145" s="35" t="s">
        <v>474</v>
      </c>
      <c r="D145" s="41" t="str">
        <f aca="false">IF(OR(A145="",B145=""),"",B145&amp;" &gt; "&amp;C145)</f>
        <v>Praise &amp; Suggestions &gt; Product or service suggestion</v>
      </c>
    </row>
    <row r="146" customFormat="false" ht="15" hidden="false" customHeight="false" outlineLevel="0" collapsed="false">
      <c r="A146" s="35" t="s">
        <v>817</v>
      </c>
      <c r="B146" s="35" t="s">
        <v>464</v>
      </c>
      <c r="C146" s="35" t="s">
        <v>474</v>
      </c>
      <c r="D146" s="41" t="str">
        <f aca="false">IF(OR(A146="",B146=""),"",B146&amp;" &gt; "&amp;C146)</f>
        <v>Praise &amp; Suggestions &gt; Product or service suggestion</v>
      </c>
    </row>
    <row r="147" customFormat="false" ht="15" hidden="false" customHeight="false" outlineLevel="0" collapsed="false">
      <c r="A147" s="35" t="s">
        <v>818</v>
      </c>
      <c r="B147" s="35" t="s">
        <v>464</v>
      </c>
      <c r="C147" s="35" t="s">
        <v>474</v>
      </c>
      <c r="D147" s="41" t="str">
        <f aca="false">IF(OR(A147="",B147=""),"",B147&amp;" &gt; "&amp;C147)</f>
        <v>Praise &amp; Suggestions &gt; Product or service suggestion</v>
      </c>
    </row>
    <row r="148" customFormat="false" ht="15" hidden="false" customHeight="false" outlineLevel="0" collapsed="false">
      <c r="A148" s="35" t="s">
        <v>819</v>
      </c>
      <c r="B148" s="35" t="s">
        <v>464</v>
      </c>
      <c r="C148" s="35" t="s">
        <v>474</v>
      </c>
      <c r="D148" s="41" t="str">
        <f aca="false">IF(OR(A148="",B148=""),"",B148&amp;" &gt; "&amp;C148)</f>
        <v>Praise &amp; Suggestions &gt; Product or service suggestion</v>
      </c>
    </row>
    <row r="149" customFormat="false" ht="15" hidden="false" customHeight="false" outlineLevel="0" collapsed="false">
      <c r="A149" s="35" t="s">
        <v>820</v>
      </c>
      <c r="B149" s="35" t="s">
        <v>160</v>
      </c>
      <c r="C149" s="35" t="s">
        <v>187</v>
      </c>
      <c r="D149" s="41" t="str">
        <f aca="false">IF(OR(A149="",B149=""),"",B149&amp;" &gt; "&amp;C149)</f>
        <v>Product &gt; Safety concern</v>
      </c>
    </row>
    <row r="150" customFormat="false" ht="15" hidden="false" customHeight="false" outlineLevel="0" collapsed="false">
      <c r="A150" s="35" t="s">
        <v>821</v>
      </c>
      <c r="B150" s="35" t="s">
        <v>160</v>
      </c>
      <c r="C150" s="35" t="s">
        <v>187</v>
      </c>
      <c r="D150" s="41" t="str">
        <f aca="false">IF(OR(A150="",B150=""),"",B150&amp;" &gt; "&amp;C150)</f>
        <v>Product &gt; Safety concern</v>
      </c>
    </row>
    <row r="151" customFormat="false" ht="15" hidden="false" customHeight="false" outlineLevel="0" collapsed="false">
      <c r="A151" s="35" t="s">
        <v>822</v>
      </c>
      <c r="B151" s="35" t="s">
        <v>160</v>
      </c>
      <c r="C151" s="35" t="s">
        <v>187</v>
      </c>
      <c r="D151" s="41" t="str">
        <f aca="false">IF(OR(A151="",B151=""),"",B151&amp;" &gt; "&amp;C151)</f>
        <v>Product &gt; Safety concern</v>
      </c>
    </row>
    <row r="152" customFormat="false" ht="15" hidden="false" customHeight="false" outlineLevel="0" collapsed="false">
      <c r="A152" s="35" t="s">
        <v>823</v>
      </c>
      <c r="B152" s="35" t="s">
        <v>160</v>
      </c>
      <c r="C152" s="35" t="s">
        <v>187</v>
      </c>
      <c r="D152" s="41" t="str">
        <f aca="false">IF(OR(A152="",B152=""),"",B152&amp;" &gt; "&amp;C152)</f>
        <v>Product &gt; Safety concern</v>
      </c>
    </row>
    <row r="153" customFormat="false" ht="15" hidden="false" customHeight="false" outlineLevel="0" collapsed="false">
      <c r="A153" s="35" t="s">
        <v>824</v>
      </c>
      <c r="B153" s="35" t="s">
        <v>160</v>
      </c>
      <c r="C153" s="35" t="s">
        <v>187</v>
      </c>
      <c r="D153" s="41" t="str">
        <f aca="false">IF(OR(A153="",B153=""),"",B153&amp;" &gt; "&amp;C153)</f>
        <v>Product &gt; Safety concern</v>
      </c>
    </row>
    <row r="154" customFormat="false" ht="15" hidden="false" customHeight="false" outlineLevel="0" collapsed="false">
      <c r="A154" s="35" t="s">
        <v>825</v>
      </c>
      <c r="B154" s="35" t="s">
        <v>160</v>
      </c>
      <c r="C154" s="35" t="s">
        <v>187</v>
      </c>
      <c r="D154" s="41" t="str">
        <f aca="false">IF(OR(A154="",B154=""),"",B154&amp;" &gt; "&amp;C154)</f>
        <v>Product &gt; Safety concern</v>
      </c>
    </row>
    <row r="155" customFormat="false" ht="15" hidden="false" customHeight="false" outlineLevel="0" collapsed="false">
      <c r="A155" s="35"/>
      <c r="B155" s="35"/>
      <c r="C155" s="35"/>
      <c r="D155" s="41" t="str">
        <f aca="false">IF(OR(A155="",B155=""),"",B155&amp;" &gt; "&amp;C155)</f>
        <v/>
      </c>
    </row>
    <row r="156" customFormat="false" ht="15" hidden="false" customHeight="false" outlineLevel="0" collapsed="false">
      <c r="A156" s="35"/>
      <c r="B156" s="35"/>
      <c r="C156" s="35"/>
      <c r="D156" s="41" t="str">
        <f aca="false">IF(OR(A156="",B156=""),"",B156&amp;" &gt; "&amp;C156)</f>
        <v/>
      </c>
    </row>
    <row r="157" customFormat="false" ht="15" hidden="false" customHeight="false" outlineLevel="0" collapsed="false">
      <c r="A157" s="35"/>
      <c r="B157" s="35"/>
      <c r="C157" s="35"/>
      <c r="D157" s="41" t="str">
        <f aca="false">IF(OR(A157="",B157=""),"",B157&amp;" &gt; "&amp;C157)</f>
        <v/>
      </c>
    </row>
    <row r="158" customFormat="false" ht="15" hidden="false" customHeight="false" outlineLevel="0" collapsed="false">
      <c r="A158" s="35"/>
      <c r="B158" s="35"/>
      <c r="C158" s="35"/>
      <c r="D158" s="41" t="str">
        <f aca="false">IF(OR(A158="",B158=""),"",B158&amp;" &gt; "&amp;C158)</f>
        <v/>
      </c>
    </row>
    <row r="159" customFormat="false" ht="15" hidden="false" customHeight="false" outlineLevel="0" collapsed="false">
      <c r="A159" s="35"/>
      <c r="B159" s="35"/>
      <c r="C159" s="35"/>
      <c r="D159" s="41" t="str">
        <f aca="false">IF(OR(A159="",B159=""),"",B159&amp;" &gt; "&amp;C159)</f>
        <v/>
      </c>
    </row>
    <row r="160" customFormat="false" ht="15" hidden="false" customHeight="false" outlineLevel="0" collapsed="false">
      <c r="A160" s="35"/>
      <c r="B160" s="35"/>
      <c r="C160" s="35"/>
      <c r="D160" s="41" t="str">
        <f aca="false">IF(OR(A160="",B160=""),"",B160&amp;" &gt; "&amp;C160)</f>
        <v/>
      </c>
    </row>
    <row r="161" customFormat="false" ht="15" hidden="false" customHeight="false" outlineLevel="0" collapsed="false">
      <c r="A161" s="35"/>
      <c r="B161" s="35"/>
      <c r="C161" s="35"/>
      <c r="D161" s="41" t="str">
        <f aca="false">IF(OR(A161="",B161=""),"",B161&amp;" &gt; "&amp;C161)</f>
        <v/>
      </c>
    </row>
    <row r="162" customFormat="false" ht="15" hidden="false" customHeight="false" outlineLevel="0" collapsed="false">
      <c r="A162" s="35"/>
      <c r="B162" s="35"/>
      <c r="C162" s="35"/>
      <c r="D162" s="41" t="str">
        <f aca="false">IF(OR(A162="",B162=""),"",B162&amp;" &gt; "&amp;C162)</f>
        <v/>
      </c>
    </row>
    <row r="163" customFormat="false" ht="15" hidden="false" customHeight="false" outlineLevel="0" collapsed="false">
      <c r="A163" s="35"/>
      <c r="B163" s="35"/>
      <c r="C163" s="35"/>
      <c r="D163" s="41" t="str">
        <f aca="false">IF(OR(A163="",B163=""),"",B163&amp;" &gt; "&amp;C163)</f>
        <v/>
      </c>
    </row>
    <row r="164" customFormat="false" ht="15" hidden="false" customHeight="false" outlineLevel="0" collapsed="false">
      <c r="A164" s="35"/>
      <c r="B164" s="35"/>
      <c r="C164" s="35"/>
      <c r="D164" s="41" t="str">
        <f aca="false">IF(OR(A164="",B164=""),"",B164&amp;" &gt; "&amp;C164)</f>
        <v/>
      </c>
    </row>
    <row r="165" customFormat="false" ht="15" hidden="false" customHeight="false" outlineLevel="0" collapsed="false">
      <c r="A165" s="35"/>
      <c r="B165" s="35"/>
      <c r="C165" s="35"/>
      <c r="D165" s="41" t="str">
        <f aca="false">IF(OR(A165="",B165=""),"",B165&amp;" &gt; "&amp;C165)</f>
        <v/>
      </c>
    </row>
    <row r="166" customFormat="false" ht="15" hidden="false" customHeight="false" outlineLevel="0" collapsed="false">
      <c r="A166" s="35"/>
      <c r="B166" s="35"/>
      <c r="C166" s="35"/>
      <c r="D166" s="41" t="str">
        <f aca="false">IF(OR(A166="",B166=""),"",B166&amp;" &gt; "&amp;C166)</f>
        <v/>
      </c>
    </row>
    <row r="167" customFormat="false" ht="15" hidden="false" customHeight="false" outlineLevel="0" collapsed="false">
      <c r="A167" s="35"/>
      <c r="B167" s="35"/>
      <c r="C167" s="35"/>
      <c r="D167" s="41" t="str">
        <f aca="false">IF(OR(A167="",B167=""),"",B167&amp;" &gt; "&amp;C167)</f>
        <v/>
      </c>
    </row>
    <row r="168" customFormat="false" ht="15" hidden="false" customHeight="false" outlineLevel="0" collapsed="false">
      <c r="A168" s="35"/>
      <c r="B168" s="35"/>
      <c r="C168" s="35"/>
      <c r="D168" s="41" t="str">
        <f aca="false">IF(OR(A168="",B168=""),"",B168&amp;" &gt; "&amp;C168)</f>
        <v/>
      </c>
    </row>
    <row r="169" customFormat="false" ht="15" hidden="false" customHeight="false" outlineLevel="0" collapsed="false">
      <c r="A169" s="35"/>
      <c r="B169" s="35"/>
      <c r="C169" s="35"/>
      <c r="D169" s="41" t="str">
        <f aca="false">IF(OR(A169="",B169=""),"",B169&amp;" &gt; "&amp;C169)</f>
        <v/>
      </c>
    </row>
    <row r="170" customFormat="false" ht="15" hidden="false" customHeight="false" outlineLevel="0" collapsed="false">
      <c r="A170" s="35"/>
      <c r="B170" s="35"/>
      <c r="C170" s="35"/>
      <c r="D170" s="41" t="str">
        <f aca="false">IF(OR(A170="",B170=""),"",B170&amp;" &gt; "&amp;C170)</f>
        <v/>
      </c>
    </row>
    <row r="171" customFormat="false" ht="15" hidden="false" customHeight="false" outlineLevel="0" collapsed="false">
      <c r="A171" s="35"/>
      <c r="B171" s="35"/>
      <c r="C171" s="35"/>
      <c r="D171" s="41" t="str">
        <f aca="false">IF(OR(A171="",B171=""),"",B171&amp;" &gt; "&amp;C171)</f>
        <v/>
      </c>
    </row>
    <row r="172" customFormat="false" ht="15" hidden="false" customHeight="false" outlineLevel="0" collapsed="false">
      <c r="A172" s="35"/>
      <c r="B172" s="35"/>
      <c r="C172" s="35"/>
      <c r="D172" s="41" t="str">
        <f aca="false">IF(OR(A172="",B172=""),"",B172&amp;" &gt; "&amp;C172)</f>
        <v/>
      </c>
    </row>
    <row r="173" customFormat="false" ht="15" hidden="false" customHeight="false" outlineLevel="0" collapsed="false">
      <c r="A173" s="35"/>
      <c r="B173" s="35"/>
      <c r="C173" s="35"/>
      <c r="D173" s="41" t="str">
        <f aca="false">IF(OR(A173="",B173=""),"",B173&amp;" &gt; "&amp;C173)</f>
        <v/>
      </c>
    </row>
    <row r="174" customFormat="false" ht="15" hidden="false" customHeight="false" outlineLevel="0" collapsed="false">
      <c r="A174" s="35"/>
      <c r="B174" s="35"/>
      <c r="C174" s="35"/>
      <c r="D174" s="41" t="str">
        <f aca="false">IF(OR(A174="",B174=""),"",B174&amp;" &gt; "&amp;C174)</f>
        <v/>
      </c>
    </row>
    <row r="175" customFormat="false" ht="15" hidden="false" customHeight="false" outlineLevel="0" collapsed="false">
      <c r="A175" s="35"/>
      <c r="B175" s="35"/>
      <c r="C175" s="35"/>
      <c r="D175" s="41" t="str">
        <f aca="false">IF(OR(A175="",B175=""),"",B175&amp;" &gt; "&amp;C175)</f>
        <v/>
      </c>
    </row>
    <row r="176" customFormat="false" ht="15" hidden="false" customHeight="false" outlineLevel="0" collapsed="false">
      <c r="A176" s="35"/>
      <c r="B176" s="35"/>
      <c r="C176" s="35"/>
      <c r="D176" s="41" t="str">
        <f aca="false">IF(OR(A176="",B176=""),"",B176&amp;" &gt; "&amp;C176)</f>
        <v/>
      </c>
    </row>
    <row r="177" customFormat="false" ht="15" hidden="false" customHeight="false" outlineLevel="0" collapsed="false">
      <c r="A177" s="35"/>
      <c r="B177" s="35"/>
      <c r="C177" s="35"/>
      <c r="D177" s="41" t="str">
        <f aca="false">IF(OR(A177="",B177=""),"",B177&amp;" &gt; "&amp;C177)</f>
        <v/>
      </c>
    </row>
    <row r="178" customFormat="false" ht="15" hidden="false" customHeight="false" outlineLevel="0" collapsed="false">
      <c r="A178" s="35"/>
      <c r="B178" s="35"/>
      <c r="C178" s="35"/>
      <c r="D178" s="41" t="str">
        <f aca="false">IF(OR(A178="",B178=""),"",B178&amp;" &gt; "&amp;C178)</f>
        <v/>
      </c>
    </row>
    <row r="179" customFormat="false" ht="15" hidden="false" customHeight="false" outlineLevel="0" collapsed="false">
      <c r="A179" s="35"/>
      <c r="B179" s="35"/>
      <c r="C179" s="35"/>
      <c r="D179" s="41" t="str">
        <f aca="false">IF(OR(A179="",B179=""),"",B179&amp;" &gt; "&amp;C179)</f>
        <v/>
      </c>
    </row>
    <row r="180" customFormat="false" ht="15" hidden="false" customHeight="false" outlineLevel="0" collapsed="false">
      <c r="A180" s="35"/>
      <c r="B180" s="35"/>
      <c r="C180" s="35"/>
      <c r="D180" s="41" t="str">
        <f aca="false">IF(OR(A180="",B180=""),"",B180&amp;" &gt; "&amp;C180)</f>
        <v/>
      </c>
    </row>
    <row r="181" customFormat="false" ht="15" hidden="false" customHeight="false" outlineLevel="0" collapsed="false">
      <c r="A181" s="35"/>
      <c r="B181" s="35"/>
      <c r="C181" s="35"/>
      <c r="D181" s="41" t="str">
        <f aca="false">IF(OR(A181="",B181=""),"",B181&amp;" &gt; "&amp;C181)</f>
        <v/>
      </c>
    </row>
    <row r="182" customFormat="false" ht="15" hidden="false" customHeight="false" outlineLevel="0" collapsed="false">
      <c r="A182" s="35"/>
      <c r="B182" s="35"/>
      <c r="C182" s="35"/>
      <c r="D182" s="41" t="str">
        <f aca="false">IF(OR(A182="",B182=""),"",B182&amp;" &gt; "&amp;C182)</f>
        <v/>
      </c>
    </row>
    <row r="183" customFormat="false" ht="15" hidden="false" customHeight="false" outlineLevel="0" collapsed="false">
      <c r="A183" s="35"/>
      <c r="B183" s="35"/>
      <c r="C183" s="35"/>
      <c r="D183" s="41" t="str">
        <f aca="false">IF(OR(A183="",B183=""),"",B183&amp;" &gt; "&amp;C183)</f>
        <v/>
      </c>
    </row>
    <row r="184" customFormat="false" ht="15" hidden="false" customHeight="false" outlineLevel="0" collapsed="false">
      <c r="A184" s="35"/>
      <c r="B184" s="35"/>
      <c r="C184" s="35"/>
      <c r="D184" s="41" t="str">
        <f aca="false">IF(OR(A184="",B184=""),"",B184&amp;" &gt; "&amp;C184)</f>
        <v/>
      </c>
    </row>
    <row r="185" customFormat="false" ht="15" hidden="false" customHeight="false" outlineLevel="0" collapsed="false">
      <c r="A185" s="35"/>
      <c r="B185" s="35"/>
      <c r="C185" s="35"/>
      <c r="D185" s="41" t="str">
        <f aca="false">IF(OR(A185="",B185=""),"",B185&amp;" &gt; "&amp;C185)</f>
        <v/>
      </c>
    </row>
    <row r="186" customFormat="false" ht="15" hidden="false" customHeight="false" outlineLevel="0" collapsed="false">
      <c r="A186" s="35"/>
      <c r="B186" s="35"/>
      <c r="C186" s="35"/>
      <c r="D186" s="41" t="str">
        <f aca="false">IF(OR(A186="",B186=""),"",B186&amp;" &gt; "&amp;C186)</f>
        <v/>
      </c>
    </row>
    <row r="187" customFormat="false" ht="15" hidden="false" customHeight="false" outlineLevel="0" collapsed="false">
      <c r="A187" s="35"/>
      <c r="B187" s="35"/>
      <c r="C187" s="35"/>
      <c r="D187" s="41" t="str">
        <f aca="false">IF(OR(A187="",B187=""),"",B187&amp;" &gt; "&amp;C187)</f>
        <v/>
      </c>
    </row>
    <row r="188" customFormat="false" ht="15" hidden="false" customHeight="false" outlineLevel="0" collapsed="false">
      <c r="A188" s="35"/>
      <c r="B188" s="35"/>
      <c r="C188" s="35"/>
      <c r="D188" s="41" t="str">
        <f aca="false">IF(OR(A188="",B188=""),"",B188&amp;" &gt; "&amp;C188)</f>
        <v/>
      </c>
    </row>
    <row r="189" customFormat="false" ht="15" hidden="false" customHeight="false" outlineLevel="0" collapsed="false">
      <c r="A189" s="35"/>
      <c r="B189" s="35"/>
      <c r="C189" s="35"/>
      <c r="D189" s="41" t="str">
        <f aca="false">IF(OR(A189="",B189=""),"",B189&amp;" &gt; "&amp;C189)</f>
        <v/>
      </c>
    </row>
    <row r="190" customFormat="false" ht="15" hidden="false" customHeight="false" outlineLevel="0" collapsed="false">
      <c r="A190" s="35"/>
      <c r="B190" s="35"/>
      <c r="C190" s="35"/>
      <c r="D190" s="41" t="str">
        <f aca="false">IF(OR(A190="",B190=""),"",B190&amp;" &gt; "&amp;C190)</f>
        <v/>
      </c>
    </row>
    <row r="191" customFormat="false" ht="15" hidden="false" customHeight="false" outlineLevel="0" collapsed="false">
      <c r="A191" s="35"/>
      <c r="B191" s="35"/>
      <c r="C191" s="35"/>
      <c r="D191" s="41" t="str">
        <f aca="false">IF(OR(A191="",B191=""),"",B191&amp;" &gt; "&amp;C191)</f>
        <v/>
      </c>
    </row>
    <row r="192" customFormat="false" ht="15" hidden="false" customHeight="false" outlineLevel="0" collapsed="false">
      <c r="A192" s="35"/>
      <c r="B192" s="35"/>
      <c r="C192" s="35"/>
      <c r="D192" s="41" t="str">
        <f aca="false">IF(OR(A192="",B192=""),"",B192&amp;" &gt; "&amp;C192)</f>
        <v/>
      </c>
    </row>
    <row r="193" customFormat="false" ht="15" hidden="false" customHeight="false" outlineLevel="0" collapsed="false">
      <c r="A193" s="35"/>
      <c r="B193" s="35"/>
      <c r="C193" s="35"/>
      <c r="D193" s="41" t="str">
        <f aca="false">IF(OR(A193="",B193=""),"",B193&amp;" &gt; "&amp;C193)</f>
        <v/>
      </c>
    </row>
    <row r="194" customFormat="false" ht="15" hidden="false" customHeight="false" outlineLevel="0" collapsed="false">
      <c r="A194" s="35"/>
      <c r="B194" s="35"/>
      <c r="C194" s="35"/>
      <c r="D194" s="41" t="str">
        <f aca="false">IF(OR(A194="",B194=""),"",B194&amp;" &gt; "&amp;C194)</f>
        <v/>
      </c>
    </row>
    <row r="195" customFormat="false" ht="15" hidden="false" customHeight="false" outlineLevel="0" collapsed="false">
      <c r="A195" s="35"/>
      <c r="B195" s="35"/>
      <c r="C195" s="35"/>
      <c r="D195" s="41" t="str">
        <f aca="false">IF(OR(A195="",B195=""),"",B195&amp;" &gt; "&amp;C195)</f>
        <v/>
      </c>
    </row>
    <row r="196" customFormat="false" ht="15" hidden="false" customHeight="false" outlineLevel="0" collapsed="false">
      <c r="A196" s="35"/>
      <c r="B196" s="35"/>
      <c r="C196" s="35"/>
      <c r="D196" s="41" t="str">
        <f aca="false">IF(OR(A196="",B196=""),"",B196&amp;" &gt; "&amp;C196)</f>
        <v/>
      </c>
    </row>
    <row r="197" customFormat="false" ht="15" hidden="false" customHeight="false" outlineLevel="0" collapsed="false">
      <c r="A197" s="35"/>
      <c r="B197" s="35"/>
      <c r="C197" s="35"/>
      <c r="D197" s="41" t="str">
        <f aca="false">IF(OR(A197="",B197=""),"",B197&amp;" &gt; "&amp;C197)</f>
        <v/>
      </c>
    </row>
    <row r="198" customFormat="false" ht="15" hidden="false" customHeight="false" outlineLevel="0" collapsed="false">
      <c r="A198" s="35"/>
      <c r="B198" s="35"/>
      <c r="C198" s="35"/>
      <c r="D198" s="41" t="str">
        <f aca="false">IF(OR(A198="",B198=""),"",B198&amp;" &gt; "&amp;C198)</f>
        <v/>
      </c>
    </row>
    <row r="199" customFormat="false" ht="15" hidden="false" customHeight="false" outlineLevel="0" collapsed="false">
      <c r="A199" s="35"/>
      <c r="B199" s="35"/>
      <c r="C199" s="35"/>
      <c r="D199" s="41" t="str">
        <f aca="false">IF(OR(A199="",B199=""),"",B199&amp;" &gt; "&amp;C199)</f>
        <v/>
      </c>
    </row>
    <row r="200" customFormat="false" ht="15" hidden="false" customHeight="false" outlineLevel="0" collapsed="false">
      <c r="A200" s="35"/>
      <c r="B200" s="35"/>
      <c r="C200" s="35"/>
      <c r="D200" s="41" t="str">
        <f aca="false">IF(OR(A200="",B200=""),"",B200&amp;" &gt; "&amp;C200)</f>
        <v/>
      </c>
    </row>
    <row r="201" customFormat="false" ht="15" hidden="false" customHeight="false" outlineLevel="0" collapsed="false">
      <c r="A201" s="35"/>
      <c r="B201" s="35"/>
      <c r="C201" s="35"/>
      <c r="D201" s="41" t="str">
        <f aca="false">IF(OR(A201="",B201=""),"",B201&amp;" &gt; "&amp;C201)</f>
        <v/>
      </c>
    </row>
    <row r="202" customFormat="false" ht="15" hidden="false" customHeight="false" outlineLevel="0" collapsed="false">
      <c r="A202" s="35"/>
      <c r="B202" s="35"/>
      <c r="C202" s="35"/>
      <c r="D202" s="41" t="str">
        <f aca="false">IF(OR(A202="",B202=""),"",B202&amp;" &gt; "&amp;C202)</f>
        <v/>
      </c>
    </row>
    <row r="203" customFormat="false" ht="15" hidden="false" customHeight="false" outlineLevel="0" collapsed="false">
      <c r="A203" s="35"/>
      <c r="B203" s="35"/>
      <c r="C203" s="35"/>
      <c r="D203" s="41" t="str">
        <f aca="false">IF(OR(A203="",B203=""),"",B203&amp;" &gt; "&amp;C203)</f>
        <v/>
      </c>
    </row>
    <row r="204" customFormat="false" ht="15" hidden="false" customHeight="false" outlineLevel="0" collapsed="false">
      <c r="A204" s="35"/>
      <c r="B204" s="35"/>
      <c r="C204" s="35"/>
      <c r="D204" s="41" t="str">
        <f aca="false">IF(OR(A204="",B204=""),"",B204&amp;" &gt; "&amp;C204)</f>
        <v/>
      </c>
    </row>
    <row r="205" customFormat="false" ht="15" hidden="false" customHeight="false" outlineLevel="0" collapsed="false">
      <c r="A205" s="35"/>
      <c r="B205" s="35"/>
      <c r="C205" s="35"/>
      <c r="D205" s="41" t="str">
        <f aca="false">IF(OR(A205="",B205=""),"",B205&amp;" &gt; "&amp;C205)</f>
        <v/>
      </c>
    </row>
  </sheetData>
  <dataValidations count="2">
    <dataValidation allowBlank="true" errorStyle="stop" operator="between" showDropDown="false" showErrorMessage="false" showInputMessage="false" sqref="B6:B205" type="list">
      <formula1>L1_List</formula1>
      <formula2>0</formula2>
    </dataValidation>
    <dataValidation allowBlank="true" errorStyle="stop" operator="between" showDropDown="false" showErrorMessage="false" showInputMessage="false" sqref="C6:C205" type="list">
      <formula1>OFFSET('Starter Taxonomy'!$C$6,MATCH($B6,'Starter Taxonomy'!$B$6:$B$65,0)-1,0,COUNTIF('Starter Taxonomy'!$B$6:$B$65,$B6),1)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B3E6"/>
    <pageSetUpPr fitToPage="true"/>
  </sheetPr>
  <dimension ref="A1:G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6"/>
    <col collapsed="false" customWidth="true" hidden="false" outlineLevel="0" max="3" min="3" style="0" width="26"/>
    <col collapsed="false" customWidth="true" hidden="false" outlineLevel="0" max="4" min="4" style="0" width="30"/>
    <col collapsed="false" customWidth="true" hidden="false" outlineLevel="0" max="5" min="5" style="0" width="14"/>
    <col collapsed="false" customWidth="true" hidden="false" outlineLevel="0" max="6" min="6" style="0" width="50"/>
    <col collapsed="false" customWidth="true" hidden="false" outlineLevel="0" max="7" min="7" style="0" width="10"/>
  </cols>
  <sheetData>
    <row r="1" customFormat="false" ht="27.75" hidden="false" customHeight="true" outlineLevel="0" collapsed="false">
      <c r="A1" s="32" t="s">
        <v>826</v>
      </c>
    </row>
    <row r="2" customFormat="false" ht="15" hidden="false" customHeight="false" outlineLevel="0" collapsed="false">
      <c r="A2" s="33" t="s">
        <v>827</v>
      </c>
    </row>
    <row r="4" customFormat="false" ht="30" hidden="false" customHeight="true" outlineLevel="0" collapsed="false">
      <c r="A4" s="22" t="s">
        <v>828</v>
      </c>
      <c r="B4" s="22" t="s">
        <v>494</v>
      </c>
      <c r="C4" s="22" t="s">
        <v>499</v>
      </c>
      <c r="D4" s="22" t="s">
        <v>500</v>
      </c>
      <c r="E4" s="22" t="s">
        <v>501</v>
      </c>
      <c r="F4" s="22" t="s">
        <v>829</v>
      </c>
      <c r="G4" s="22" t="s">
        <v>830</v>
      </c>
    </row>
    <row r="5" customFormat="false" ht="15" hidden="false" customHeight="false" outlineLevel="0" collapsed="false">
      <c r="A5" s="35" t="s">
        <v>160</v>
      </c>
      <c r="B5" s="35" t="s">
        <v>507</v>
      </c>
      <c r="C5" s="35" t="s">
        <v>831</v>
      </c>
      <c r="D5" s="35" t="s">
        <v>832</v>
      </c>
      <c r="E5" s="35" t="s">
        <v>833</v>
      </c>
      <c r="F5" s="36" t="s">
        <v>834</v>
      </c>
      <c r="G5" s="35" t="s">
        <v>514</v>
      </c>
    </row>
    <row r="6" customFormat="false" ht="15" hidden="false" customHeight="false" outlineLevel="0" collapsed="false">
      <c r="A6" s="35" t="s">
        <v>196</v>
      </c>
      <c r="B6" s="35" t="s">
        <v>835</v>
      </c>
      <c r="C6" s="35" t="s">
        <v>511</v>
      </c>
      <c r="D6" s="35" t="s">
        <v>836</v>
      </c>
      <c r="E6" s="35" t="s">
        <v>837</v>
      </c>
      <c r="F6" s="36" t="s">
        <v>838</v>
      </c>
      <c r="G6" s="35" t="s">
        <v>839</v>
      </c>
    </row>
    <row r="7" customFormat="false" ht="15" hidden="false" customHeight="false" outlineLevel="0" collapsed="false">
      <c r="A7" s="35" t="s">
        <v>238</v>
      </c>
      <c r="B7" s="35" t="s">
        <v>840</v>
      </c>
      <c r="C7" s="35" t="s">
        <v>841</v>
      </c>
      <c r="D7" s="35" t="s">
        <v>842</v>
      </c>
      <c r="E7" s="35" t="s">
        <v>513</v>
      </c>
      <c r="F7" s="36" t="s">
        <v>843</v>
      </c>
      <c r="G7" s="35"/>
    </row>
    <row r="8" customFormat="false" ht="15" hidden="false" customHeight="false" outlineLevel="0" collapsed="false">
      <c r="A8" s="35" t="s">
        <v>282</v>
      </c>
      <c r="B8" s="35" t="s">
        <v>844</v>
      </c>
      <c r="C8" s="35" t="s">
        <v>845</v>
      </c>
      <c r="D8" s="35" t="s">
        <v>512</v>
      </c>
      <c r="E8" s="35" t="s">
        <v>846</v>
      </c>
      <c r="F8" s="36" t="s">
        <v>847</v>
      </c>
      <c r="G8" s="35"/>
    </row>
    <row r="9" customFormat="false" ht="15" hidden="false" customHeight="false" outlineLevel="0" collapsed="false">
      <c r="A9" s="35" t="s">
        <v>317</v>
      </c>
      <c r="B9" s="35" t="s">
        <v>848</v>
      </c>
      <c r="C9" s="35" t="s">
        <v>849</v>
      </c>
      <c r="D9" s="35" t="s">
        <v>850</v>
      </c>
      <c r="E9" s="35"/>
      <c r="F9" s="36"/>
      <c r="G9" s="35"/>
    </row>
    <row r="10" customFormat="false" ht="15" hidden="false" customHeight="false" outlineLevel="0" collapsed="false">
      <c r="A10" s="35" t="s">
        <v>354</v>
      </c>
      <c r="B10" s="35" t="s">
        <v>851</v>
      </c>
      <c r="C10" s="35" t="s">
        <v>852</v>
      </c>
      <c r="D10" s="35" t="s">
        <v>853</v>
      </c>
      <c r="E10" s="35"/>
      <c r="F10" s="36"/>
      <c r="G10" s="35"/>
    </row>
    <row r="11" customFormat="false" ht="15" hidden="false" customHeight="false" outlineLevel="0" collapsed="false">
      <c r="A11" s="35" t="s">
        <v>389</v>
      </c>
      <c r="B11" s="35" t="s">
        <v>854</v>
      </c>
      <c r="C11" s="35" t="s">
        <v>855</v>
      </c>
      <c r="D11" s="35" t="s">
        <v>856</v>
      </c>
      <c r="E11" s="35"/>
      <c r="F11" s="36"/>
      <c r="G11" s="35"/>
    </row>
    <row r="12" customFormat="false" ht="15" hidden="false" customHeight="false" outlineLevel="0" collapsed="false">
      <c r="A12" s="35" t="s">
        <v>438</v>
      </c>
      <c r="B12" s="35" t="s">
        <v>482</v>
      </c>
      <c r="C12" s="35" t="s">
        <v>482</v>
      </c>
      <c r="D12" s="35" t="s">
        <v>857</v>
      </c>
      <c r="E12" s="35"/>
      <c r="F12" s="36"/>
      <c r="G12" s="35"/>
    </row>
    <row r="13" customFormat="false" ht="15" hidden="false" customHeight="false" outlineLevel="0" collapsed="false">
      <c r="A13" s="35" t="s">
        <v>464</v>
      </c>
      <c r="B13" s="35"/>
      <c r="C13" s="35"/>
      <c r="D13" s="35"/>
      <c r="E13" s="35"/>
      <c r="F13" s="36"/>
      <c r="G13" s="35"/>
    </row>
    <row r="14" customFormat="false" ht="15" hidden="false" customHeight="false" outlineLevel="0" collapsed="false">
      <c r="A14" s="35" t="s">
        <v>482</v>
      </c>
      <c r="B14" s="35"/>
      <c r="C14" s="35"/>
      <c r="D14" s="35"/>
      <c r="E14" s="35"/>
      <c r="F14" s="36"/>
      <c r="G14" s="35"/>
    </row>
    <row r="15" customFormat="false" ht="15" hidden="false" customHeight="false" outlineLevel="0" collapsed="false">
      <c r="A15" s="35"/>
      <c r="B15" s="35"/>
      <c r="C15" s="35"/>
      <c r="D15" s="35"/>
      <c r="E15" s="35"/>
      <c r="F15" s="36"/>
      <c r="G15" s="35"/>
    </row>
    <row r="16" customFormat="false" ht="15" hidden="false" customHeight="false" outlineLevel="0" collapsed="false">
      <c r="A16" s="35"/>
      <c r="B16" s="35"/>
      <c r="C16" s="35"/>
      <c r="D16" s="35"/>
      <c r="E16" s="35"/>
      <c r="F16" s="36"/>
      <c r="G16" s="35"/>
    </row>
    <row r="17" customFormat="false" ht="15" hidden="false" customHeight="false" outlineLevel="0" collapsed="false">
      <c r="A17" s="35"/>
      <c r="B17" s="35"/>
      <c r="C17" s="35"/>
      <c r="D17" s="35"/>
      <c r="E17" s="35"/>
      <c r="F17" s="36"/>
      <c r="G17" s="35"/>
    </row>
    <row r="18" customFormat="false" ht="15" hidden="false" customHeight="false" outlineLevel="0" collapsed="false">
      <c r="A18" s="35"/>
      <c r="B18" s="35"/>
      <c r="C18" s="35"/>
      <c r="D18" s="35"/>
      <c r="E18" s="35"/>
      <c r="F18" s="36"/>
      <c r="G18" s="35"/>
    </row>
    <row r="19" customFormat="false" ht="15" hidden="false" customHeight="false" outlineLevel="0" collapsed="false">
      <c r="A19" s="35"/>
      <c r="B19" s="35"/>
      <c r="C19" s="35"/>
      <c r="D19" s="35"/>
      <c r="E19" s="35"/>
      <c r="F19" s="36"/>
      <c r="G19" s="35"/>
    </row>
    <row r="20" customFormat="false" ht="15" hidden="false" customHeight="false" outlineLevel="0" collapsed="false">
      <c r="A20" s="35"/>
      <c r="B20" s="35"/>
      <c r="C20" s="35"/>
      <c r="D20" s="35"/>
      <c r="E20" s="35"/>
      <c r="F20" s="36"/>
      <c r="G20" s="35"/>
    </row>
    <row r="21" customFormat="false" ht="15" hidden="false" customHeight="false" outlineLevel="0" collapsed="false">
      <c r="A21" s="35"/>
      <c r="B21" s="35"/>
      <c r="C21" s="35"/>
      <c r="D21" s="35"/>
      <c r="E21" s="35"/>
      <c r="F21" s="36"/>
      <c r="G21" s="35"/>
    </row>
    <row r="22" customFormat="false" ht="15" hidden="false" customHeight="false" outlineLevel="0" collapsed="false">
      <c r="A22" s="35"/>
      <c r="B22" s="35"/>
      <c r="C22" s="35"/>
      <c r="D22" s="35"/>
      <c r="E22" s="35"/>
      <c r="F22" s="36"/>
      <c r="G22" s="35"/>
    </row>
    <row r="23" customFormat="false" ht="15" hidden="false" customHeight="false" outlineLevel="0" collapsed="false">
      <c r="A23" s="35"/>
      <c r="B23" s="35"/>
      <c r="C23" s="35"/>
      <c r="D23" s="35"/>
      <c r="E23" s="35"/>
      <c r="F23" s="36"/>
      <c r="G23" s="35"/>
    </row>
    <row r="24" customFormat="false" ht="15" hidden="false" customHeight="false" outlineLevel="0" collapsed="false">
      <c r="A24" s="35"/>
      <c r="B24" s="35"/>
      <c r="C24" s="35"/>
      <c r="D24" s="35"/>
      <c r="E24" s="35"/>
      <c r="F24" s="36"/>
      <c r="G24" s="35"/>
    </row>
    <row r="26" customFormat="false" ht="15" hidden="false" customHeight="false" outlineLevel="0" collapsed="false">
      <c r="A26" s="34" t="s">
        <v>858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B3E6"/>
    <pageSetUpPr fitToPage="true"/>
  </sheetPr>
  <dimension ref="A1:F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0"/>
    <col collapsed="false" customWidth="true" hidden="false" outlineLevel="0" max="3" min="3" style="0" width="46"/>
    <col collapsed="false" customWidth="true" hidden="false" outlineLevel="0" max="4" min="4" style="0" width="32"/>
    <col collapsed="false" customWidth="true" hidden="false" outlineLevel="0" max="5" min="5" style="0" width="46"/>
    <col collapsed="false" customWidth="true" hidden="false" outlineLevel="0" max="6" min="6" style="0" width="18"/>
  </cols>
  <sheetData>
    <row r="1" customFormat="false" ht="27.75" hidden="false" customHeight="true" outlineLevel="0" collapsed="false">
      <c r="A1" s="32" t="s">
        <v>36</v>
      </c>
    </row>
    <row r="2" customFormat="false" ht="15" hidden="false" customHeight="false" outlineLevel="0" collapsed="false">
      <c r="A2" s="33" t="s">
        <v>859</v>
      </c>
    </row>
    <row r="5" customFormat="false" ht="31.5" hidden="false" customHeight="true" outlineLevel="0" collapsed="false">
      <c r="A5" s="22" t="s">
        <v>493</v>
      </c>
      <c r="B5" s="22" t="s">
        <v>860</v>
      </c>
      <c r="C5" s="22" t="s">
        <v>861</v>
      </c>
      <c r="D5" s="22" t="s">
        <v>862</v>
      </c>
      <c r="E5" s="22" t="s">
        <v>863</v>
      </c>
      <c r="F5" s="22" t="s">
        <v>864</v>
      </c>
    </row>
    <row r="6" customFormat="false" ht="23.85" hidden="false" customHeight="false" outlineLevel="0" collapsed="false">
      <c r="A6" s="37" t="s">
        <v>865</v>
      </c>
      <c r="B6" s="35" t="s">
        <v>866</v>
      </c>
      <c r="C6" s="36" t="s">
        <v>867</v>
      </c>
      <c r="D6" s="35" t="s">
        <v>868</v>
      </c>
      <c r="E6" s="36" t="s">
        <v>869</v>
      </c>
      <c r="F6" s="35" t="s">
        <v>489</v>
      </c>
    </row>
    <row r="7" customFormat="false" ht="15" hidden="false" customHeight="false" outlineLevel="0" collapsed="false">
      <c r="A7" s="35"/>
      <c r="B7" s="35"/>
      <c r="C7" s="36"/>
      <c r="D7" s="35"/>
      <c r="E7" s="36"/>
      <c r="F7" s="35"/>
    </row>
    <row r="8" customFormat="false" ht="15" hidden="false" customHeight="false" outlineLevel="0" collapsed="false">
      <c r="A8" s="35"/>
      <c r="B8" s="35"/>
      <c r="C8" s="36"/>
      <c r="D8" s="35"/>
      <c r="E8" s="36"/>
      <c r="F8" s="35"/>
    </row>
    <row r="9" customFormat="false" ht="15" hidden="false" customHeight="false" outlineLevel="0" collapsed="false">
      <c r="A9" s="35"/>
      <c r="B9" s="35"/>
      <c r="C9" s="36"/>
      <c r="D9" s="35"/>
      <c r="E9" s="36"/>
      <c r="F9" s="35"/>
    </row>
    <row r="10" customFormat="false" ht="15" hidden="false" customHeight="false" outlineLevel="0" collapsed="false">
      <c r="A10" s="35"/>
      <c r="B10" s="35"/>
      <c r="C10" s="36"/>
      <c r="D10" s="35"/>
      <c r="E10" s="36"/>
      <c r="F10" s="35"/>
    </row>
    <row r="11" customFormat="false" ht="15" hidden="false" customHeight="false" outlineLevel="0" collapsed="false">
      <c r="A11" s="35"/>
      <c r="B11" s="35"/>
      <c r="C11" s="36"/>
      <c r="D11" s="35"/>
      <c r="E11" s="36"/>
      <c r="F11" s="35"/>
    </row>
    <row r="12" customFormat="false" ht="15" hidden="false" customHeight="false" outlineLevel="0" collapsed="false">
      <c r="A12" s="35"/>
      <c r="B12" s="35"/>
      <c r="C12" s="36"/>
      <c r="D12" s="35"/>
      <c r="E12" s="36"/>
      <c r="F12" s="35"/>
    </row>
    <row r="13" customFormat="false" ht="15" hidden="false" customHeight="false" outlineLevel="0" collapsed="false">
      <c r="A13" s="35"/>
      <c r="B13" s="35"/>
      <c r="C13" s="36"/>
      <c r="D13" s="35"/>
      <c r="E13" s="36"/>
      <c r="F13" s="35"/>
    </row>
    <row r="14" customFormat="false" ht="15" hidden="false" customHeight="false" outlineLevel="0" collapsed="false">
      <c r="A14" s="35"/>
      <c r="B14" s="35"/>
      <c r="C14" s="36"/>
      <c r="D14" s="35"/>
      <c r="E14" s="36"/>
      <c r="F14" s="35"/>
    </row>
    <row r="15" customFormat="false" ht="15" hidden="false" customHeight="false" outlineLevel="0" collapsed="false">
      <c r="A15" s="35"/>
      <c r="B15" s="35"/>
      <c r="C15" s="36"/>
      <c r="D15" s="35"/>
      <c r="E15" s="36"/>
      <c r="F15" s="35"/>
    </row>
    <row r="16" customFormat="false" ht="15" hidden="false" customHeight="false" outlineLevel="0" collapsed="false">
      <c r="A16" s="35"/>
      <c r="B16" s="35"/>
      <c r="C16" s="36"/>
      <c r="D16" s="35"/>
      <c r="E16" s="36"/>
      <c r="F16" s="35"/>
    </row>
    <row r="17" customFormat="false" ht="15" hidden="false" customHeight="false" outlineLevel="0" collapsed="false">
      <c r="A17" s="35"/>
      <c r="B17" s="35"/>
      <c r="C17" s="36"/>
      <c r="D17" s="35"/>
      <c r="E17" s="36"/>
      <c r="F17" s="35"/>
    </row>
    <row r="18" customFormat="false" ht="15" hidden="false" customHeight="false" outlineLevel="0" collapsed="false">
      <c r="A18" s="35"/>
      <c r="B18" s="35"/>
      <c r="C18" s="36"/>
      <c r="D18" s="35"/>
      <c r="E18" s="36"/>
      <c r="F18" s="35"/>
    </row>
    <row r="19" customFormat="false" ht="15" hidden="false" customHeight="false" outlineLevel="0" collapsed="false">
      <c r="A19" s="35"/>
      <c r="B19" s="35"/>
      <c r="C19" s="36"/>
      <c r="D19" s="35"/>
      <c r="E19" s="36"/>
      <c r="F19" s="35"/>
    </row>
    <row r="20" customFormat="false" ht="15" hidden="false" customHeight="false" outlineLevel="0" collapsed="false">
      <c r="A20" s="35"/>
      <c r="B20" s="35"/>
      <c r="C20" s="36"/>
      <c r="D20" s="35"/>
      <c r="E20" s="36"/>
      <c r="F20" s="35"/>
    </row>
    <row r="21" customFormat="false" ht="15" hidden="false" customHeight="false" outlineLevel="0" collapsed="false">
      <c r="A21" s="35"/>
      <c r="B21" s="35"/>
      <c r="C21" s="36"/>
      <c r="D21" s="35"/>
      <c r="E21" s="36"/>
      <c r="F21" s="35"/>
    </row>
    <row r="22" customFormat="false" ht="15" hidden="false" customHeight="false" outlineLevel="0" collapsed="false">
      <c r="A22" s="35"/>
      <c r="B22" s="35"/>
      <c r="C22" s="36"/>
      <c r="D22" s="35"/>
      <c r="E22" s="36"/>
      <c r="F22" s="35"/>
    </row>
    <row r="23" customFormat="false" ht="15" hidden="false" customHeight="false" outlineLevel="0" collapsed="false">
      <c r="A23" s="35"/>
      <c r="B23" s="35"/>
      <c r="C23" s="36"/>
      <c r="D23" s="35"/>
      <c r="E23" s="36"/>
      <c r="F23" s="35"/>
    </row>
    <row r="24" customFormat="false" ht="15" hidden="false" customHeight="false" outlineLevel="0" collapsed="false">
      <c r="A24" s="35"/>
      <c r="B24" s="35"/>
      <c r="C24" s="36"/>
      <c r="D24" s="35"/>
      <c r="E24" s="36"/>
      <c r="F24" s="35"/>
    </row>
    <row r="25" customFormat="false" ht="15" hidden="false" customHeight="false" outlineLevel="0" collapsed="false">
      <c r="A25" s="35"/>
      <c r="B25" s="35"/>
      <c r="C25" s="36"/>
      <c r="D25" s="35"/>
      <c r="E25" s="36"/>
      <c r="F25" s="35"/>
    </row>
    <row r="26" customFormat="false" ht="15" hidden="false" customHeight="false" outlineLevel="0" collapsed="false">
      <c r="A26" s="35"/>
      <c r="B26" s="35"/>
      <c r="C26" s="36"/>
      <c r="D26" s="35"/>
      <c r="E26" s="36"/>
      <c r="F26" s="35"/>
    </row>
    <row r="27" customFormat="false" ht="15" hidden="false" customHeight="false" outlineLevel="0" collapsed="false">
      <c r="A27" s="35"/>
      <c r="B27" s="35"/>
      <c r="C27" s="36"/>
      <c r="D27" s="35"/>
      <c r="E27" s="36"/>
      <c r="F27" s="35"/>
    </row>
    <row r="28" customFormat="false" ht="15" hidden="false" customHeight="false" outlineLevel="0" collapsed="false">
      <c r="A28" s="35"/>
      <c r="B28" s="35"/>
      <c r="C28" s="36"/>
      <c r="D28" s="35"/>
      <c r="E28" s="36"/>
      <c r="F28" s="35"/>
    </row>
    <row r="29" customFormat="false" ht="15" hidden="false" customHeight="false" outlineLevel="0" collapsed="false">
      <c r="A29" s="35"/>
      <c r="B29" s="35"/>
      <c r="C29" s="36"/>
      <c r="D29" s="35"/>
      <c r="E29" s="36"/>
      <c r="F29" s="35"/>
    </row>
    <row r="30" customFormat="false" ht="15" hidden="false" customHeight="false" outlineLevel="0" collapsed="false">
      <c r="A30" s="35"/>
      <c r="B30" s="35"/>
      <c r="C30" s="36"/>
      <c r="D30" s="35"/>
      <c r="E30" s="36"/>
      <c r="F30" s="35"/>
    </row>
    <row r="31" customFormat="false" ht="15" hidden="false" customHeight="false" outlineLevel="0" collapsed="false">
      <c r="A31" s="35"/>
      <c r="B31" s="35"/>
      <c r="C31" s="36"/>
      <c r="D31" s="35"/>
      <c r="E31" s="36"/>
      <c r="F31" s="35"/>
    </row>
    <row r="32" customFormat="false" ht="15" hidden="false" customHeight="false" outlineLevel="0" collapsed="false">
      <c r="A32" s="35"/>
      <c r="B32" s="35"/>
      <c r="C32" s="36"/>
      <c r="D32" s="35"/>
      <c r="E32" s="36"/>
      <c r="F32" s="35"/>
    </row>
    <row r="33" customFormat="false" ht="15" hidden="false" customHeight="false" outlineLevel="0" collapsed="false">
      <c r="A33" s="35"/>
      <c r="B33" s="35"/>
      <c r="C33" s="36"/>
      <c r="D33" s="35"/>
      <c r="E33" s="36"/>
      <c r="F33" s="35"/>
    </row>
    <row r="34" customFormat="false" ht="15" hidden="false" customHeight="false" outlineLevel="0" collapsed="false">
      <c r="A34" s="35"/>
      <c r="B34" s="35"/>
      <c r="C34" s="36"/>
      <c r="D34" s="35"/>
      <c r="E34" s="36"/>
      <c r="F34" s="35"/>
    </row>
    <row r="35" customFormat="false" ht="15" hidden="false" customHeight="false" outlineLevel="0" collapsed="false">
      <c r="A35" s="35"/>
      <c r="B35" s="35"/>
      <c r="C35" s="36"/>
      <c r="D35" s="35"/>
      <c r="E35" s="36"/>
      <c r="F35" s="35"/>
    </row>
    <row r="36" customFormat="false" ht="15" hidden="false" customHeight="false" outlineLevel="0" collapsed="false">
      <c r="A36" s="35"/>
      <c r="B36" s="35"/>
      <c r="C36" s="36"/>
      <c r="D36" s="35"/>
      <c r="E36" s="36"/>
      <c r="F36" s="35"/>
    </row>
    <row r="37" customFormat="false" ht="15" hidden="false" customHeight="false" outlineLevel="0" collapsed="false">
      <c r="A37" s="35"/>
      <c r="B37" s="35"/>
      <c r="C37" s="36"/>
      <c r="D37" s="35"/>
      <c r="E37" s="36"/>
      <c r="F37" s="35"/>
    </row>
    <row r="38" customFormat="false" ht="15" hidden="false" customHeight="false" outlineLevel="0" collapsed="false">
      <c r="A38" s="35"/>
      <c r="B38" s="35"/>
      <c r="C38" s="36"/>
      <c r="D38" s="35"/>
      <c r="E38" s="36"/>
      <c r="F38" s="35"/>
    </row>
    <row r="39" customFormat="false" ht="15" hidden="false" customHeight="false" outlineLevel="0" collapsed="false">
      <c r="A39" s="35"/>
      <c r="B39" s="35"/>
      <c r="C39" s="36"/>
      <c r="D39" s="35"/>
      <c r="E39" s="36"/>
      <c r="F39" s="35"/>
    </row>
    <row r="40" customFormat="false" ht="15" hidden="false" customHeight="false" outlineLevel="0" collapsed="false">
      <c r="A40" s="35"/>
      <c r="B40" s="35"/>
      <c r="C40" s="36"/>
      <c r="D40" s="35"/>
      <c r="E40" s="36"/>
      <c r="F40" s="35"/>
    </row>
    <row r="41" customFormat="false" ht="15" hidden="false" customHeight="false" outlineLevel="0" collapsed="false">
      <c r="A41" s="35"/>
      <c r="B41" s="35"/>
      <c r="C41" s="36"/>
      <c r="D41" s="35"/>
      <c r="E41" s="36"/>
      <c r="F41" s="35"/>
    </row>
    <row r="42" customFormat="false" ht="15" hidden="false" customHeight="false" outlineLevel="0" collapsed="false">
      <c r="A42" s="35"/>
      <c r="B42" s="35"/>
      <c r="C42" s="36"/>
      <c r="D42" s="35"/>
      <c r="E42" s="36"/>
      <c r="F42" s="35"/>
    </row>
    <row r="43" customFormat="false" ht="15" hidden="false" customHeight="false" outlineLevel="0" collapsed="false">
      <c r="A43" s="35"/>
      <c r="B43" s="35"/>
      <c r="C43" s="36"/>
      <c r="D43" s="35"/>
      <c r="E43" s="36"/>
      <c r="F43" s="35"/>
    </row>
    <row r="44" customFormat="false" ht="15" hidden="false" customHeight="false" outlineLevel="0" collapsed="false">
      <c r="A44" s="35"/>
      <c r="B44" s="35"/>
      <c r="C44" s="36"/>
      <c r="D44" s="35"/>
      <c r="E44" s="36"/>
      <c r="F44" s="35"/>
    </row>
    <row r="45" customFormat="false" ht="15" hidden="false" customHeight="false" outlineLevel="0" collapsed="false">
      <c r="A45" s="35"/>
      <c r="B45" s="35"/>
      <c r="C45" s="36"/>
      <c r="D45" s="35"/>
      <c r="E45" s="36"/>
      <c r="F45" s="35"/>
    </row>
    <row r="46" customFormat="false" ht="15" hidden="false" customHeight="false" outlineLevel="0" collapsed="false">
      <c r="A46" s="35"/>
      <c r="B46" s="35"/>
      <c r="C46" s="36"/>
      <c r="D46" s="35"/>
      <c r="E46" s="36"/>
      <c r="F46" s="35"/>
    </row>
    <row r="47" customFormat="false" ht="15" hidden="false" customHeight="false" outlineLevel="0" collapsed="false">
      <c r="A47" s="35"/>
      <c r="B47" s="35"/>
      <c r="C47" s="36"/>
      <c r="D47" s="35"/>
      <c r="E47" s="36"/>
      <c r="F47" s="35"/>
    </row>
    <row r="48" customFormat="false" ht="15" hidden="false" customHeight="false" outlineLevel="0" collapsed="false">
      <c r="A48" s="35"/>
      <c r="B48" s="35"/>
      <c r="C48" s="36"/>
      <c r="D48" s="35"/>
      <c r="E48" s="36"/>
      <c r="F48" s="35"/>
    </row>
    <row r="49" customFormat="false" ht="15" hidden="false" customHeight="false" outlineLevel="0" collapsed="false">
      <c r="A49" s="35"/>
      <c r="B49" s="35"/>
      <c r="C49" s="36"/>
      <c r="D49" s="35"/>
      <c r="E49" s="36"/>
      <c r="F49" s="35"/>
    </row>
    <row r="50" customFormat="false" ht="15" hidden="false" customHeight="false" outlineLevel="0" collapsed="false">
      <c r="A50" s="35"/>
      <c r="B50" s="35"/>
      <c r="C50" s="36"/>
      <c r="D50" s="35"/>
      <c r="E50" s="36"/>
      <c r="F50" s="35"/>
    </row>
    <row r="51" customFormat="false" ht="15" hidden="false" customHeight="false" outlineLevel="0" collapsed="false">
      <c r="A51" s="35"/>
      <c r="B51" s="35"/>
      <c r="C51" s="36"/>
      <c r="D51" s="35"/>
      <c r="E51" s="36"/>
      <c r="F51" s="35"/>
    </row>
    <row r="52" customFormat="false" ht="15" hidden="false" customHeight="false" outlineLevel="0" collapsed="false">
      <c r="A52" s="35"/>
      <c r="B52" s="35"/>
      <c r="C52" s="36"/>
      <c r="D52" s="35"/>
      <c r="E52" s="36"/>
      <c r="F52" s="35"/>
    </row>
    <row r="53" customFormat="false" ht="15" hidden="false" customHeight="false" outlineLevel="0" collapsed="false">
      <c r="A53" s="35"/>
      <c r="B53" s="35"/>
      <c r="C53" s="36"/>
      <c r="D53" s="35"/>
      <c r="E53" s="36"/>
      <c r="F53" s="35"/>
    </row>
    <row r="54" customFormat="false" ht="15" hidden="false" customHeight="false" outlineLevel="0" collapsed="false">
      <c r="A54" s="35"/>
      <c r="B54" s="35"/>
      <c r="C54" s="36"/>
      <c r="D54" s="35"/>
      <c r="E54" s="36"/>
      <c r="F54" s="35"/>
    </row>
    <row r="55" customFormat="false" ht="15" hidden="false" customHeight="false" outlineLevel="0" collapsed="false">
      <c r="A55" s="35"/>
      <c r="B55" s="35"/>
      <c r="C55" s="36"/>
      <c r="D55" s="35"/>
      <c r="E55" s="36"/>
      <c r="F55" s="35"/>
    </row>
    <row r="56" customFormat="false" ht="15" hidden="false" customHeight="false" outlineLevel="0" collapsed="false">
      <c r="A56" s="35"/>
      <c r="B56" s="35"/>
      <c r="C56" s="36"/>
      <c r="D56" s="35"/>
      <c r="E56" s="36"/>
      <c r="F56" s="35"/>
    </row>
    <row r="57" customFormat="false" ht="15" hidden="false" customHeight="false" outlineLevel="0" collapsed="false">
      <c r="A57" s="35"/>
      <c r="B57" s="35"/>
      <c r="C57" s="36"/>
      <c r="D57" s="35"/>
      <c r="E57" s="36"/>
      <c r="F57" s="35"/>
    </row>
    <row r="58" customFormat="false" ht="15" hidden="false" customHeight="false" outlineLevel="0" collapsed="false">
      <c r="A58" s="35"/>
      <c r="B58" s="35"/>
      <c r="C58" s="36"/>
      <c r="D58" s="35"/>
      <c r="E58" s="36"/>
      <c r="F58" s="35"/>
    </row>
    <row r="59" customFormat="false" ht="15" hidden="false" customHeight="false" outlineLevel="0" collapsed="false">
      <c r="A59" s="35"/>
      <c r="B59" s="35"/>
      <c r="C59" s="36"/>
      <c r="D59" s="35"/>
      <c r="E59" s="36"/>
      <c r="F59" s="35"/>
    </row>
    <row r="60" customFormat="false" ht="15" hidden="false" customHeight="false" outlineLevel="0" collapsed="false">
      <c r="A60" s="35"/>
      <c r="B60" s="35"/>
      <c r="C60" s="36"/>
      <c r="D60" s="35"/>
      <c r="E60" s="36"/>
      <c r="F60" s="35"/>
    </row>
    <row r="61" customFormat="false" ht="15" hidden="false" customHeight="false" outlineLevel="0" collapsed="false">
      <c r="A61" s="35"/>
      <c r="B61" s="35"/>
      <c r="C61" s="36"/>
      <c r="D61" s="35"/>
      <c r="E61" s="36"/>
      <c r="F61" s="35"/>
    </row>
    <row r="62" customFormat="false" ht="15" hidden="false" customHeight="false" outlineLevel="0" collapsed="false">
      <c r="A62" s="35"/>
      <c r="B62" s="35"/>
      <c r="C62" s="36"/>
      <c r="D62" s="35"/>
      <c r="E62" s="36"/>
      <c r="F62" s="35"/>
    </row>
    <row r="63" customFormat="false" ht="15" hidden="false" customHeight="false" outlineLevel="0" collapsed="false">
      <c r="A63" s="35"/>
      <c r="B63" s="35"/>
      <c r="C63" s="36"/>
      <c r="D63" s="35"/>
      <c r="E63" s="36"/>
      <c r="F63" s="35"/>
    </row>
    <row r="64" customFormat="false" ht="15" hidden="false" customHeight="false" outlineLevel="0" collapsed="false">
      <c r="A64" s="35"/>
      <c r="B64" s="35"/>
      <c r="C64" s="36"/>
      <c r="D64" s="35"/>
      <c r="E64" s="36"/>
      <c r="F64" s="35"/>
    </row>
    <row r="65" customFormat="false" ht="15" hidden="false" customHeight="false" outlineLevel="0" collapsed="false">
      <c r="A65" s="35"/>
      <c r="B65" s="35"/>
      <c r="C65" s="36"/>
      <c r="D65" s="35"/>
      <c r="E65" s="36"/>
      <c r="F65" s="35"/>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2026-09-28T20:36:36Z</dcterms:created>
  <dc:creator>openpyxl</dc:creator>
  <dc:description/>
  <dc:language>en-US</dc:language>
  <cp:lastModifiedBy/>
  <dcterms:modified xsi:type="dcterms:W3CDTF">2026-09-28T16:36:40Z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